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ВП" sheetId="1" r:id="rId1"/>
    <sheet name="Обрачун" sheetId="2" r:id="rId2"/>
  </sheets>
  <definedNames/>
  <calcPr fullCalcOnLoad="1"/>
</workbook>
</file>

<file path=xl/sharedStrings.xml><?xml version="1.0" encoding="utf-8"?>
<sst xmlns="http://schemas.openxmlformats.org/spreadsheetml/2006/main" count="452" uniqueCount="204">
  <si>
    <t>Да</t>
  </si>
  <si>
    <t>Не</t>
  </si>
  <si>
    <t>Допр. за ПИО      %</t>
  </si>
  <si>
    <t>Допр. за ЗДР    %</t>
  </si>
  <si>
    <t>Норм. Трош.          %</t>
  </si>
  <si>
    <t>Порез    %</t>
  </si>
  <si>
    <t>Ствар. Трош. Износ</t>
  </si>
  <si>
    <t>% Ума-њења Обр. Пореза</t>
  </si>
  <si>
    <t xml:space="preserve">ДОПРИНОС ПИО = ОСНОВИЦА ДОПРИНОСА * ПИО СТОПА/100; </t>
  </si>
  <si>
    <t xml:space="preserve">ДОПРИНОС ЗДР = ОСНОВИЦА ДОПРИНОСА * ЗДР СТОПА/100; </t>
  </si>
  <si>
    <t>ОСНОВИЦА ДОПРИНОСА</t>
  </si>
  <si>
    <t>Ако се плаћају доприноси:</t>
  </si>
  <si>
    <t>Само за примаоце 5. (Лица без осигурања)</t>
  </si>
  <si>
    <t>ПРИХОДИ ВАН РАДНОГ ОДНОСА</t>
  </si>
  <si>
    <t>Приходи од ауторских права, права сродних ауторском праву и права индустријске својине</t>
  </si>
  <si>
    <t>ПРИХОДИ ОД КАПИТАЛА</t>
  </si>
  <si>
    <t>Доприноси се не обрачунавају и не плаћају.</t>
  </si>
  <si>
    <t>ПОРЕЗ НА ОСТАЛЕ ПРИХОДЕ</t>
  </si>
  <si>
    <t>Приходи од осигурања лица</t>
  </si>
  <si>
    <t xml:space="preserve">Добици од игара на срећу </t>
  </si>
  <si>
    <t>ПОРЕЗ</t>
  </si>
  <si>
    <t>Дивиденде  и учешће у добити</t>
  </si>
  <si>
    <t xml:space="preserve">ДРУГИ ПРИХОДИ </t>
  </si>
  <si>
    <t>прихода</t>
  </si>
  <si>
    <t xml:space="preserve">Шифра </t>
  </si>
  <si>
    <t>Приход од изнајмљивања сопствених станова, соба и постеља путницима и туристима за које је плаћена боравишна такса уз признавање 50% нормираних трошкова.</t>
  </si>
  <si>
    <t>Примања која, сагласно закону који уређује рад, оствари запослени по основу учешћа у добити оствареној у пословној години</t>
  </si>
  <si>
    <t>ОВП</t>
  </si>
  <si>
    <t>1.-4., 6.</t>
  </si>
  <si>
    <t>Да, 
 &lt;&gt; 05.</t>
  </si>
  <si>
    <t>Да, 05.</t>
  </si>
  <si>
    <t>1. - 4, 6.</t>
  </si>
  <si>
    <t>Да, 
&lt;&gt; 05.</t>
  </si>
  <si>
    <t>1. - 6.</t>
  </si>
  <si>
    <t>Приход наследника имовинског ауторског и сродног права и права индустријске својине, као и сваког другог физичког лица које није аутор, односно ноцилац сродног права, власник права индустријске својине, ни наследник тих права, а које остварује накнаду по тим основама (физичко лице које је дошло у посед права куповином, поклоном и сл.) уз признавање трошкова на име плаћене накнаде за заштиту тог права.</t>
  </si>
  <si>
    <t xml:space="preserve">Други приходи и то по основу:
- уговора о делу, 
- уговора о трговинском заступању
- примања чланова органа управе правног лица
- накнада посланицима и одборницима
- накнада у вези са извршавањем послова одбране, цивилне заштите и заштите од елементарних непогода
- примања стечајних управника, судских вештака, судија поротника и судских тумача
- узгајања и продаје печурака, узгоја и продаје пчелињег роја (пчела), узгоја и продаје пужева, односно по основу продаје других добара остварених обављањем привремених и повремених послова
- награде, новчане помоћи и других давања примаоцима прихода који нису запослену код исплатиоца и која се дају за рад примаоца прихода
када је прималац прихода осигуран по другом основу, уз признавање нормираних трошкова од 20%.
</t>
  </si>
  <si>
    <t>Приходи које оствари физичко лице издавањем непокретности у подзакуп</t>
  </si>
  <si>
    <t xml:space="preserve">Опорезиви приход је бруто приход умањен за плаћену закупнину. Порез се плаћа по стопи од 20%. </t>
  </si>
  <si>
    <t>Основица доприноса је једнака пореској основици, а плаћа се само допринос за ПИО по стопи од 24%.</t>
  </si>
  <si>
    <t xml:space="preserve">Пореска основица је разлика између бруто прихода и нормираних трошкова од 50%. Порез се плаћа по стопи од 20%.                                                                                                                                                               </t>
  </si>
  <si>
    <r>
      <rPr>
        <b/>
        <sz val="11"/>
        <color indexed="8"/>
        <rFont val="Times New Roman"/>
        <family val="1"/>
      </rPr>
      <t>Основица доприноса</t>
    </r>
    <r>
      <rPr>
        <sz val="11"/>
        <color indexed="8"/>
        <rFont val="Times New Roman"/>
        <family val="1"/>
      </rPr>
      <t xml:space="preserve"> је једнака пореској основици, а плаћа се само допринос за ПИО по стопи од 24%.</t>
    </r>
  </si>
  <si>
    <t xml:space="preserve">Пореска основица је разлика између бруто прихода и нормираних трошкова од 43%. Порез се плаћа по стопи од 20%. </t>
  </si>
  <si>
    <t xml:space="preserve">Основица доприноса је једнака пореској основици. Плаћа се  допринос за ПИО по стопи од 24%. Допринос за ЗДР плаћа се по стопи од 12,3%. </t>
  </si>
  <si>
    <t>Основица доприноса је једнака пореској основици, а плаћају се допринос за ПИО по стопи од 24% и допринос за ЗДР по стопи од 12,3%.</t>
  </si>
  <si>
    <t>Приход аутора, односно носиоца сродног права од уговорене накнаде за стварање ауторског дела за који се Законом признају нормирани трошкови од 43% бруто прихода, када је прималац прихода осигуран по другом основу.</t>
  </si>
  <si>
    <t>Приход аутора, односно носиоца сродног права од уговорене накнаде за стварање ауторског дела за који се Законом признају нормирани трошкови од 50% бруто прихода, када прималац прихода није осигуран по другом основу.</t>
  </si>
  <si>
    <t>Приход аутора, односно носиоца сродног права од уговорене накнаде за стварање ауторског дела за који се Законом признају нормирани трошкови од 43% бруто прихода, када прималац прихода није осигуран по другом основу.</t>
  </si>
  <si>
    <t>Приход аутора, односно носиоца сродног права од уговорене накнаде за стварање ауторског дела за који се Законом признају нормирани трошкови од 34% бруто прихода, када је прималац прихода осигуран по другом основу.</t>
  </si>
  <si>
    <t>Пореска основица је разлика између бруто прихода и нормираних трошковаод 34%.Порез се плаћа по стопи од 20%.</t>
  </si>
  <si>
    <t>Приход аутора, односно носиоца сродног права од уговорене накнаде за стварање ауторског дела за који се Законом признају нормирани трошкови од 34% бруто прихода, када прималац прихода није осигуран по другом основу</t>
  </si>
  <si>
    <t>Приход аутора од уговорене накнаде за стварање ауторског дела за који се Законом поред нормираних трошкова од 50% бруто прихода признаје и накнада плаћена за услуге овлашћеним правним лицима за продају и наплату прихода од ауторских дела, када  је прималац прихода осигуран по другом основу.</t>
  </si>
  <si>
    <t>Основица доприноса је једнака пореској основици, а плаће се само допринос за ПИО по стопи од 24%.</t>
  </si>
  <si>
    <t xml:space="preserve">Пореска основица је бруто приход умањен за нормиране трошкове од 50% и накнаду плаћену за продају и наплату прихода од ауторских дела. Пореска стопа је 20%.  </t>
  </si>
  <si>
    <t>Приход аутора од уговорене накнаде за стварање ауторског дела уз признавање нормираних трошкова 50% од бруто прихода, каo и накнаде плаћене за  услуге овлашћеним правним лицима за продају и наплату прихода од ауторских дела, када прималац  прихода није осигуран по другом основу.</t>
  </si>
  <si>
    <t>Основица доприноса је једнака пореској основици, а плаће се допринос за ПИО по стопи од 24% и допринос за ЗДР по стопи од 12,3%.</t>
  </si>
  <si>
    <t xml:space="preserve">Пореска основица је бруто приход умањен за нормиране трошкове од 50%  и накнаду плаћену за продају и наплату прихода од ауторских дела. Пореска стопа је 20%. </t>
  </si>
  <si>
    <t>Приход аутора од уговорене накнаде за стварање ауторског дела уз признавање нормираних трошкова 43% од бруто прихода, каo и накнаде плаћене за  услуге овлашћеним правним лицима за продају и наплату прихода од ауторских дела, када je прималац  прихода  осигуран по другом основу.</t>
  </si>
  <si>
    <t>Пореска основица је бруто приход умањен за нормиране трошкове од 43% и накнаду плаћену за продају и наплату прихода од ауторских дела. Пореска стопа је 20%.</t>
  </si>
  <si>
    <t>Основица доприноса је једнака пореској основици, а плаћа се допринос за ПИО по стопи од 24% и допринос за ЗДР по стопи од 12,3%.</t>
  </si>
  <si>
    <t>Приход аутора од уговорене накнаде за стварање ауторског дела уз признавање нормираних трошкова 43% од бруто прихода, каo и накнаде плаћене за  услуге овлашћеним правним лицима за продају и наплату прихода од ауторских дела, када прималац  прихода није осигуран по другом основу.</t>
  </si>
  <si>
    <t>Основица доприноса је  једнака пореској основици, а плаће се допринос за ПИО по стопи од 24% и допринос за ЗДР по стопи од 12,3%.</t>
  </si>
  <si>
    <t xml:space="preserve">Пореска основица је бруто приход умањен за нормиране трошкове од 43% и накнаду плаћену за продају и наплату прихода од ауторских дела. Пореска стопа је 20%. </t>
  </si>
  <si>
    <t>Приход аутора од уговорене накнаде за стварање ауторског дела уз признавање нормираних трошкова 34% од бруто прихода, каo и накнаде плаћене за услуге овлашћеним правним лицима за продају и наплату прихода од ауторских дела, када је прималац прихода осигуран по другом основу</t>
  </si>
  <si>
    <t xml:space="preserve">Пореска основица је бруто приход умањен за нормиране трошкове од 34% и накнаду плаћену за продају и наплату прихода од ауторских дела. Пореска стопа је 20%.                                                                                                                                                                                                    </t>
  </si>
  <si>
    <t>Приход аутора од уговорене накнаде за стварање ауторског дела уз признавање нормираних трошкова 34% од бруто прихода, каo и накнаде плаћене за услуге овлашћеним правним лицима за продају и наплату прихода од ауторских дела, када прималац прихода није осигуран по другом основу.</t>
  </si>
  <si>
    <t xml:space="preserve">Пореска основица је бруто приход умањен за нормиране трошкове од 34% и накнаду плаћену за продају и наплату прихода од ауторских дела. Пореска стопа је 20%. </t>
  </si>
  <si>
    <t>Приход аутора од уговорене накнаде за стварање ауторског дела уз признавање стварних трошкова, укључујући и накнаду плаћену за услуге овлашћеним правним лицима за продају и наплату прихода од ауторских дела, када је прималац прихода осигуран по другом основу.</t>
  </si>
  <si>
    <t>Основица доприноса је једнака пореској основици; а плаћа се само допринос за ПИО по стопи од 24%.</t>
  </si>
  <si>
    <t>Приход аутора од уговорене накнаде за стварање ауторског дела уз признавање стварних трошкова, укључујући и накнаду плаћену за услуге овлашћеним правним лицима  за продају и наплату прихода од ауторских дела, када прималац прихода није осигуран по другом основу.</t>
  </si>
  <si>
    <t>Основица доприноса је једнака пореској основици; а плаћа се допринос за ПИО по стопи од 24% и допринос за здравство по стопи од 12,3%.</t>
  </si>
  <si>
    <t>Пореска основица је бруто приход умањен за стварне трошкове, односно за стварне трошкове и накнаду плаћену за продају и наплату прихода од ауторских дела. Пореска стопа је 20%.</t>
  </si>
  <si>
    <t>Приход аутора:
- од имовинског права над ауторским делом, 
- који има статус самосталног уметника и доприносе плаћа по решењу Пореске управе,
- коме је решењем Фонда ПИО признато право на престанак плаћања доприноса, јер је исте уплатио на највишу процењену годишњу основицу доприноса за текућу годину и 
-  млађег од 15 година,  
уз признавање нормираних трошкова од 50% бруто прихода.</t>
  </si>
  <si>
    <t xml:space="preserve">Пореска основица је бруто приход умањен за нормиране трошкове од 50%. Пореска стопа је 20%.                                     </t>
  </si>
  <si>
    <t>Приход аутора:
- од имовинског права над ауторским делом, 
- који има статус самосталног уметника и доприносе плаћа по решењу Пореске управе,
- коме је решењем Фонда ПИО признато право на престанак плаћања доприноса, јер је исте уплатио на највишу процењену годишњу основицу доприноса за текућу годину и 
- млађег од 15 година,  
уз признавање нормираних трошкова од 43% бруто прихода.</t>
  </si>
  <si>
    <t xml:space="preserve">Пореска основица је бруто приход умањен за нормиране трошкове од 43%. Пореска стопа је 20%. </t>
  </si>
  <si>
    <t xml:space="preserve">Приход аутора:
- од имовинског права над ауторским делом, 
- који има статус самосталног уметника и доприносе плаћа по решењу Пореске управе,
- коме је решењем Фонда ПИО признато право на престанак плаћања доприноса, јер је исте уплатио на највишу процењену годишњу основицу доприноса за текућу годину и 
- млађег од 15 година,  
уз признавање нормираних трошкова од 34% бруто прихода.
</t>
  </si>
  <si>
    <t xml:space="preserve">Пореска основица је бруто приход умањен за нормиране трошкове од 34%. Пореска стопа је 20%. </t>
  </si>
  <si>
    <t xml:space="preserve">Приход аутора:
- од имовинског права над ауторским делом, 
- који има статус самосталног уметника и доприносе плаћа по решењу Пореске управе,
- коме је решењем Фонда ПИО признато право на престанак плаћања доприноса, јер је исте уплатио на највишу процењену годишњу основицу доприноса за текућу годину и 
- млађег од 15 година,  
уз признавање нормираних трошкова од 50% бруто прихода, као и накнаде плаћене за  услуге овлашћеним правним лицима за продају и наплату прихода од ауторског дела.
</t>
  </si>
  <si>
    <t xml:space="preserve">Пореска основица је бруто приход умањен за нормиране трошкове од 50% и накнаду плаћену за продају и наплату прихода од ауторског дела. Пореска стопа је 20%.                    </t>
  </si>
  <si>
    <t>Приход аутора:
- од имовинског права над ауторским делом, 
- који има статус самосталног уметника и доприносе плаћа по решењу Пореске управе,
- коме је решењем Фонда ПИО признато право на престанак плаћања доприноса, јер је исте уплатио на највишу процењену годишњу основицу доприноса за текућу годину и 
- млађег од 15 година,  
уз признавање нормираних трошкова од 43% бруто прихода, као и накнаде плаћене за услуге овлашћеним правним лицима за продају и наплату прихода од ауторског дела.</t>
  </si>
  <si>
    <t xml:space="preserve">Пореска основица је бруто приход умањен за нормиране трошкове од 43% и накнаду плаћену за продају и наплату прихода од ауторског дела. Пореска стопа је 20%. </t>
  </si>
  <si>
    <t xml:space="preserve">Приход аутора:
- од имовинског права над ауторским делом, 
- који има статус самосталног уметника и доприносе плаћа по решењу Пореске управе,
- коме је решењем Фонда ПИО признато право на престанак плаћања доприноса, јер је исте уплатио на највишу процењену годишњу основицу доприноса за текућу годину и 
- млађег од 15 година,  
уз признавање нормираних трошкова од 34% бруто прихода, као и накнаде плаћене за услуге овлашћеним правним лицима за продају и наплату прихода од ауторског дела.
</t>
  </si>
  <si>
    <r>
      <t xml:space="preserve">Доприноси </t>
    </r>
    <r>
      <rPr>
        <sz val="12"/>
        <color indexed="8"/>
        <rFont val="Times New Roman"/>
        <family val="1"/>
      </rPr>
      <t>се не обрачунавају и не плаћају.</t>
    </r>
  </si>
  <si>
    <t xml:space="preserve">Пореска основица је  бруто приход умањен за нормиране трошкове од 34% и накнаду плаћену за продају и наплату прихода од ауторског дела. Пореска стопа је 20%. </t>
  </si>
  <si>
    <t>Приход аутора:
- од имовинског права над ауторским делом, 
- који има статус самосталног уметника и доприносе плаћа по решењу Пореске управе,
- коме је решењем Фонда ПИО признато право на престанак плаћања доприноса, јер је исте уплатио на највишу процењену годишњу основицу доприноса за текућу годину и 
- млађег од 15 година,  
уз признавање стварних трошкова,  као и накнаде плаћене за услуге овлашћеним правним лицима за продају и наплату прихода од ауторског дела.</t>
  </si>
  <si>
    <t xml:space="preserve">Пореска основица је бруто приход умањен за стварне трошкове, односно за стварне трошкове и  накнаду плаћену за услуге овлашћеним правним лицима за продају и наплату прихода од ауторског дела. Пореска стопа је 20%. </t>
  </si>
  <si>
    <t>Приход власника права индустријске својине уз признавање стварних трошкова.</t>
  </si>
  <si>
    <t>Пореска основица је бруто приход умањен за стварне трошкове. Пореска стопа је 20%.</t>
  </si>
  <si>
    <t>Камате по основу зајма, штедних и других депозита (орочених или по виђењу) и по основу дужничких и сличних хартија од вредности.</t>
  </si>
  <si>
    <t>Опорезиви приход од капитала чини новчани или неновчани износ оставрених прихода. Вредност неновчаних прихода се утврђује према тржишној вредности права, добра, односно услуге на дан остваривања прихода. Стопа пореза износи 15%.</t>
  </si>
  <si>
    <t>Пореска основица је бруто износ дивиденде, односно учешћа у добити који остварује прималац прихода. Стопа пореза износи 15%.</t>
  </si>
  <si>
    <t>Дивиденде и учешће у добити код куповине друштвеног капитала по основу којих прималац прихода у скаду са Законом има право на умањење прихода за износ годишње рате продајне ценеа највише до износа исплаћене дивиденде.</t>
  </si>
  <si>
    <t>Пореска основица је износ дивиденде, осносно учешћа у добити умањен за износ годишње рате продајне цене по основу куповине друштвеног и државног капитала, односно имовине јавном аукцијом, уплаћене пре исплате дивиденде, а највише до износа исплаћене дивиденде. Стопа пореза износи 15%.</t>
  </si>
  <si>
    <t>Принос од инвестиционе јединице отвореног инвестиционог фонда.</t>
  </si>
  <si>
    <t>Пореска основица је новчани или неновчани износ оствареног прихода. Вредност неновчаног прихода се утврђује према тржишној вредности права, добара, односно услуга на дан остваривања прихода. Порез се плаћа по стопи од 15%.</t>
  </si>
  <si>
    <t>Приход од издавања сопствених непокретности правном лицу уз признавање нормираних трошкова од 25%.</t>
  </si>
  <si>
    <t>Пореска основица је бруто приход умањен за нормиране трошкове од 25%. Порез се плаћа по стопи од 20%.</t>
  </si>
  <si>
    <t>Пореска основица је бруто приход умањен за нормиране трошкове од 50%. Порез се плаћа по стопи од 20%.</t>
  </si>
  <si>
    <t>Приход од издавања сопствених непокретности, као и приход од изнајмљивања сопствених станова, соба и постеља путницима и туристима за које је плаћена боравишна такса уз признавање стварних трошкова.</t>
  </si>
  <si>
    <t>Пореска основица је бруто приход умањен за стварне трошкове. Порез се плаћа по стопи од 20%.</t>
  </si>
  <si>
    <t xml:space="preserve">Опорезиви приход чини приход исплаћен обвезнику, а ако је примање остварено у неновчаном облику, вредност тог примања се процењује према упоредивој тржишној вредности. </t>
  </si>
  <si>
    <t>Опорезиви приход чини приход остварен узимањем из имовине привредног друштва, а ако је примање остварено у неновчаном облику, вредност тог примања се процењује према упоредивој тржишној вредности.</t>
  </si>
  <si>
    <t>Приходи од давања у закуп покретних ствари (опреме, транспортних средстава и других покретних ствари) уз признавање нормираних трошкова од 20%.</t>
  </si>
  <si>
    <t xml:space="preserve">Пореска основица је бруто приход умањен за норимране трошкове од 20%. Порез се плаћа по стопи од 20%. </t>
  </si>
  <si>
    <t>Приходи од давања у закуп покретних ствари (опреме, транспортних средстава и других покретних ствари) уз признавање стварних трошкова.</t>
  </si>
  <si>
    <t xml:space="preserve">Пореска основица је бруто приход умањен за стварне трошкове. Порез се плаћа по стопи од 20%. </t>
  </si>
  <si>
    <t xml:space="preserve">Пореска основица је вредност накнаде из осигурања лица која се исплаћује умањена за износ новчаних средстава уплаћених по основу премије осигурања. У  случају када се повучена акумулирана средства по основу удела члана у нето имовини добровољног пензијског фонда, по налогу и за рачун члана фонда, уложе у куповину ануитета у друштво за осигурање, пореска основица је вредност исплаћене накнаде из осигурања лица, умањена за износ повучених акумулираних средстава уложених у куповину ануитета. Порез се плаћа по стопи од 15%. </t>
  </si>
  <si>
    <t xml:space="preserve">Приходи професионалних спортиста, спортиста аматера, спортских стручњака и стручњака у спорту од спортске организације, односно организације за обављање спортске делатности, спортских друштава и савеза, који немају карактер зараде у смислу прописа којима се уређује спорт, односно радни односи, а нарочито:
- накнаде на име закључења уговора (трансфер и др.), 
- накнаде за коришћење лика спортисте, 
- новчане и друге награде и 
- накнаде и награде за рад спортским стручњацима, односно стручњацима у спорту (тренери, судије, делегати и др)
уз признавање нормираних трошкова од 50% бруто прихода, када је прималац прихода осигуран по другом основу.
</t>
  </si>
  <si>
    <t>Основица за доприносе једнака је пореској основици. Плаћа се само допринос за ПИО по стопи од 24%.</t>
  </si>
  <si>
    <t xml:space="preserve">Пореска основица је бруто приход умањен за нормиране трошкове у висини од 50%. Порез се плаћа по стопи од 20%. </t>
  </si>
  <si>
    <t>Приходи професионалних спортиста, спортиста аматера, спортских стручњака и стручњака у спорту од спортске организације, односно организације за обављање спортске делатности, спортских друштава и савеза, који немају карактер зараде у смислу прописа којима се уређује спорт, односно радни односи, а нарочито:
- накнаде на име закључења уговора (трансфер и др.), 
- накнаде за коришћење лика спортисте, 
- новчане и друге награде и 
- накнаде и награде за рад спортским стручњацима, односно стручњацима у спорту (тренери, судије, делегати и др)
уз признавање нормираних трошкова од 50% бруто прихода, када прималац прихода није осигуран по другом основу.</t>
  </si>
  <si>
    <t>Основица за доприносе једнака је пореској основици. Плаћа се допринос за ПИО по стопи од 24% допринос за ЗДР по стопи од 12,3%.</t>
  </si>
  <si>
    <t xml:space="preserve">Приходи професионалних спортиста, спортиста аматера, спортских стручњака и стручњака у спорту од спортске организације, односно организације за обављање спортске делатности, спортских друштава и савеза, који немају карактер зараде у смислу прописа којима се уређује спорт, односно радни односи, а нарочито:
- накнаде на име закључења уговора (трансфер и др.), 
- накнаде за коришћење лика спортисте, 
- новчане и друге награде, 
- накнаде и награде за рад спортским стручњацима, односно стручњацима у спорту (тренери, судије, делегати и др.)  којима је решењем Фонда ПИО признато право на престанак плаћања доприноса, јер су у току године платили доприносе на износ процењене највише годишње основице доприноса, уз признавање нормираних трошкова од 50% бруто прихода.
</t>
  </si>
  <si>
    <t xml:space="preserve">Приходи професионалних спортиста, спортиста аматера, спортских стручњака и стручњака у спорту од спортске организације, односно организације за обављање спортске делатности, спортских друштава и савеза, који немају карактер зараде у смислу прописа којима се уређује спорт, односно радни односи, а нарочито:
- новчане помоћи врхунским спортистима са посебним заслугама
- стипендије врхунским спортистима за спортско усавршавање
- национално признање и награде за посебан допринос развоју и афирмацији спорта
уз признавање нормираних трошкова од 50% бруто прихода.
</t>
  </si>
  <si>
    <t xml:space="preserve">Пореска основица је бруто приход умањен за нормиране трошкове у висини од 20%. Порез се плаћа по стопи од 20%. </t>
  </si>
  <si>
    <t xml:space="preserve">Основица за доприносе једнака је пореској основици. Плаћа се само допринос за ПИО по стопи од 24%. </t>
  </si>
  <si>
    <t xml:space="preserve">Други приходи и то по основу:
- уговора о делу, 
- уговора о трговинском заступању
- примања чланова органа управе правног лица
- накнада посланицима и одборницима
- накнада у вези са извршавањем послова одбране, цивилне заштите и заштите од елементарних непогода
- примања стечајних управника, судских вештака, судија поротника и судских тумача
- узгајања и продаје печурака, узгоја и продаје пчелињег роја (пчела), узгоја и продаје пужева, односно по основу продаје других добара остварених обављањем привремених и повремених послова
- награде, новчане помоћи и других давања примаоцима прихода који нису запослену код исплатиоца и која се дају за рад примаоца прихода
када прималац прихода није осигуран по другом основу, уз признавање нормираних трошкова од 20%.
</t>
  </si>
  <si>
    <t xml:space="preserve">Други приходи и то по основу:
- уговора о делу, 
- уговора о трговинском заступању
- примања чланова органа управе правног лица
- накнада посланицима и одборницима
- накнада у вези са извршавањем послова одбране, цивилне заштите и заштите од елементарних непогода
- примања стечајних управника, судских вештака, судија поротника и судских тумача
- узгајања и продаје печурака, узгоја и продаје пчелињег роја (пчела), узгоја и продаје пужева, односно по основу продаје других добара остварених обављањем привремених и повремених послова
- награде, новчане помоћи и других давања примаоцима прихода који нису запослену код исплатиоца и која се дају за рад примаоца прихода
када је примаоцу прихода решењем Републичког фонда ПИО утврђено право на престанак плаћања доприноса, јер је уплатио доприносе на износ процењене највише годишње основице доприноса за ту годину, уз признавање нормираних трошкова од 20%.
</t>
  </si>
  <si>
    <t>Пореска основица је бруто накнада умањена за нормиране трошкове од 20%. Порез се плаћа по стопи од 20%.</t>
  </si>
  <si>
    <t>Приходи по основу уговора о обављању привремених и повремених послова закључених преко омладинске или студентске задруге са лицем до навршених 26 година живота ако је на школовању у установама средњег, вишег или високог образовања.</t>
  </si>
  <si>
    <t>Пореска основица је бруто накнада умањена за нормиране трошкове од 20%. Порез се плаћа по стопи од 20%, а обрачунати порез се умањује за 40%.</t>
  </si>
  <si>
    <t>Основица за доприносе једнака је пореској основици. Плаћа се само допринос за ПИО по стопи од 24%, имајући у виду да су по дефиницији лица која остварују накнаду по основу уговора о   допунском раду обавезно осигурана по основу запослења.</t>
  </si>
  <si>
    <t>Приходи по основу допунског рада.</t>
  </si>
  <si>
    <t>Приходи по основу допунског рада лица коме је решењем Републичког фонда ПИО признато право на престанак плаћања доприноса јер је платило доприносе на износ процењене највише годишње основице доприноса за ту годину.</t>
  </si>
  <si>
    <t>Пореска основица је бруто приход умањен за нормиране трошкове у висини од 20%. Порез се плаћа по стопи од 20%.</t>
  </si>
  <si>
    <t>Пореска основица је бруто приход умањен за нормиране трошкове у висини од 20%. Порез се обрачунава по стопи од 20%, а обрачунати порез се умањује за 40%.</t>
  </si>
  <si>
    <t>Основица доприноса једнака је пореској основици, допринос за ПИО се плаћа по стопи од 24%.</t>
  </si>
  <si>
    <t xml:space="preserve">Пореска основица је бруто приход умањен за нормиране трошкове у висини од 20%. Порез се плаћа по стопи од 20%, а обрачунати порез се умањује за 40%. </t>
  </si>
  <si>
    <t>Основица доприноса једнака је пореској основици, допринос за ПИО се плаћа по стопи од 24% и допринос за ЗДР по стопи од 12,3%.</t>
  </si>
  <si>
    <t xml:space="preserve">Пореска основица је бруто приход умањен за нормиране трошкове у висини од 20%. Порез се обрачунава по стопи од 20%, а обрачунати порез се умањује за 40%. </t>
  </si>
  <si>
    <t xml:space="preserve">1)Примања из члана 9. Закона изнад прописаног неопорезивог износа и то по основу:
- помоћи у случају смрти запосленог, члана његове породице или пензионисаног радника
- стипендија и кредита ученика и студената изнад прописаног неопорезивог износа
- накнаде за исхрану-хранарине коју спортистима аматерима исплаћују аматерски спортски клубови, у складу са законом којим се уређује спорт
- отпремнине код одласка у пензију - изнад износа који је као најнижи утврђен законом којим се уређује рад
- отпремнине, односно новчане накнаде које послодавац исплаћује запосленом за чијим је радом престала потреба, у складу са законом којим се уређује радни однос - изнад износа који је утврђен тим законом
- новчане накнаде која се исплаћује лицу коме престаје радни однос у процесу рационализације, реструктурирања и припреме за приватизацију у складу са актом Владе којим се утврђује програм за решавање вишка запослених до 50 година живота изнад износа утврђеног тим програмом.
2) Узимање из имовине и коришћење услуга привредног друштва од стране власника друштва за њихове приватне потребе
</t>
  </si>
  <si>
    <t>Пореска основица је бруто приход (бруто износ изнад прописаног неопорезивог износа) умањен за нормиране трошкове у висини од 20%. Порез се плаћа по стопи од 20%.</t>
  </si>
  <si>
    <t>Накнаде трошкова и других расхода лицима која нису запослена код исплатиоца, утврђених у складу са  чланом 85. став 1. тачка 12) Закона  и став 5. тог  члана Закона, када је прималац прихода осигуран по другом основу.</t>
  </si>
  <si>
    <t>Накнаде трошкова и других расхода лицима која нису запослена код исплатиоца, утврђених у складу са  чланом 85. став 1. тачка 12) Закона, и став 5. тог члана Закона, када  прималац прихода није осигуран по другом основу.</t>
  </si>
  <si>
    <t>Да,  05.</t>
  </si>
  <si>
    <t>Основица за доприносе једнака је пореској основици. Плаћа се допринос за ПИО по стопи од 24% допринос за здравство по стопи од 12,3%.</t>
  </si>
  <si>
    <t>Накнаде трошкова и других расхода лицима која нису запослена код исплатиоца, утврђених у складу са  чланом 85. став 1. тачка 12), Закона, и став 5. тог члана Закона када је примаоцу прихода решењем Републичког фонда ПИО утврђено право на престанак плаћања доприноса, јер је уплатио доприносе на износ процењене највише годишње основице доприноса за ту годину.</t>
  </si>
  <si>
    <t>Доприноси се не обрачунавају у не плаћају.</t>
  </si>
  <si>
    <t>Доприноси за ПИО за случај  инвалидности и телесног оштећења по основу повреде на раду и професионалне болести и доприноси за здравствено осигурање по основу повреде на раду и професионалне болести за:
- лице које организација за запошљавање упути на додатно образовање и обуку;
- ученика или студента који се налази на обавезном производном раду, професионалној пракси или практичној настави у школи, факултету или другој организацији или установи,
- за волонтера
- за лице на стручном  оспособљавању и усавршавању, а која не остварују уговорену накнаду за рад.</t>
  </si>
  <si>
    <t xml:space="preserve">Порез се не плаћа. </t>
  </si>
  <si>
    <t xml:space="preserve">Опорезиви приход је бруто приход умањен за нормиране трошкове од 20%. Порез се плаћао по стопи од 20%. </t>
  </si>
  <si>
    <t>Уговорена накнада коју остварује лице на стручном оспособљавању и усавршавању у складу са Законом о раду.</t>
  </si>
  <si>
    <t xml:space="preserve">Пореска основица је накнада која се исплаћује умањена за нормиране трошкове од 20%. Порез се плаћа по стопи од 20%. 
</t>
  </si>
  <si>
    <t>Приход аутора, односно носиоца сродног права од уговорене накнаде за стварање ауторског дела за који се Законом признају нормирани трошкови од 50% бруто прихода, када je прималац прихода осигуран по другом основу.</t>
  </si>
  <si>
    <t xml:space="preserve">Пореска основица је бруто приход умањен за стварне трошкове, односно за стварне трошкове и накнаду плаћену за продају и наплату прихода од ауторских дела. Пореска стопа је 20%.   </t>
  </si>
  <si>
    <t>Приходи по основу волонтерског рада (ЗА ИСПЛАТЕ ДО 15.07.2011)</t>
  </si>
  <si>
    <t xml:space="preserve">Пореска основица је новчани износ оствареног добитка који преко неопорезивог износа, умањен за износ уплате на основу које је остварен добитак. Дакле, добитак од игара на срећу који је остварен у већем износу од неопорезивог износа не подлеже у целини порезу на доходак грађана, већ се врши умањење за неопорезиви износ и износ уплате. Порез се плаћа по стопи од 20%. </t>
  </si>
  <si>
    <t>ОСНОВИЦА ПОРЕЗА = БРУТО ПРИХОД * ( 1 – НОРМИРАНИ ТРОШКОВИ/100) – СТВАРНИ ТРОШКОВИ;</t>
  </si>
  <si>
    <t>Допр. ПИО</t>
  </si>
  <si>
    <t>Допр. ЗДР</t>
  </si>
  <si>
    <r>
      <rPr>
        <b/>
        <sz val="11"/>
        <rFont val="Calibri"/>
        <family val="2"/>
      </rPr>
      <t>Исплатилац</t>
    </r>
    <r>
      <rPr>
        <sz val="11"/>
        <rFont val="Calibri"/>
        <family val="2"/>
      </rPr>
      <t xml:space="preserve">
1. Правно лице (није на Буџ.)
2. Правно лице (на Буџету)
3. Представ. страног лица
4. Предузетник
5. Физичко лице
6. Војска
7. ПП газдинство</t>
    </r>
  </si>
  <si>
    <t xml:space="preserve">                 КАРАКТЕРИСТИКЕ   ВРСТЕ   ПРИХОДА</t>
  </si>
  <si>
    <t>Опис врсте прихода</t>
  </si>
  <si>
    <t xml:space="preserve">           П   Р   И   М   Е   Р   И  - уноси се БРУТО ПРИХОД  и евентуални СТВАРНИ ТРОШАК</t>
  </si>
  <si>
    <t>Најнижа мес.осн.доприноса:</t>
  </si>
  <si>
    <t>ОБРАЧУНАТИ ПОРЕЗ = ОСНОВИЦА ПОРЕЗА * СТОПА ПОРЕЗА/100* ( 1 – УМАЊЕЊЕ ОБРАЧУНАТОГ ПОРЕЗА/100 );</t>
  </si>
  <si>
    <t>ОСНОВИЦА ДОПРИНОСА = ОСНОВИЦА ПОРЕЗА (изузев за 604, 620, 621, 622);</t>
  </si>
  <si>
    <t>За 620 = најнижа месечна основица доприноса</t>
  </si>
  <si>
    <t xml:space="preserve">Обрачун за приходе ван радног односа (без нерезидената): </t>
  </si>
  <si>
    <t>За 604, 621, 622 = мах(БРУТО ПРИХОД/НАКНАДА, најнижа месечна основица доприноса)</t>
  </si>
  <si>
    <r>
      <t xml:space="preserve">БРУТО ПРИХОД         из ППП-ПД ПП.3.9    </t>
    </r>
    <r>
      <rPr>
        <b/>
        <sz val="11"/>
        <rFont val="Calibri"/>
        <family val="2"/>
      </rPr>
      <t>(унос)</t>
    </r>
  </si>
  <si>
    <r>
      <t xml:space="preserve">Стварни трошкови из ППП-ПД  МФП         </t>
    </r>
    <r>
      <rPr>
        <b/>
        <sz val="11"/>
        <rFont val="Calibri"/>
        <family val="2"/>
      </rPr>
      <t xml:space="preserve"> (унос)</t>
    </r>
  </si>
  <si>
    <t>ОСНОВИЦА ПОРЕЗА</t>
  </si>
  <si>
    <r>
      <t xml:space="preserve">Примања запослених и чланова управе привредног друштва по основу учешћа у добити - у новцу или путем доделе или опцијске куповине сопствених акција </t>
    </r>
    <r>
      <rPr>
        <b/>
        <sz val="11"/>
        <rFont val="Calibri"/>
        <family val="2"/>
      </rPr>
      <t>(ЗА ИСПЛАТЕ ДО  05.10.2012).</t>
    </r>
  </si>
  <si>
    <r>
      <t xml:space="preserve">Узимање из имовине и коришћење услуга привредног друштва од стране власника привредног друштва за њихове приватне потребе, извршене у складу са законом </t>
    </r>
    <r>
      <rPr>
        <b/>
        <sz val="11"/>
        <rFont val="Calibri"/>
        <family val="2"/>
      </rPr>
      <t>(ЗА ИСПЛАТЕ ДО  29.05.2013).</t>
    </r>
  </si>
  <si>
    <r>
      <t xml:space="preserve">Основица доприноса је уговорена бруто накнада, ако је виша од најниже месечне основице доприноса, односно код обрачуна основице се примењује </t>
    </r>
    <r>
      <rPr>
        <b/>
        <sz val="11"/>
        <rFont val="Calibri"/>
        <family val="2"/>
      </rPr>
      <t>најнижа и највиша месечна основице доприноса</t>
    </r>
    <r>
      <rPr>
        <sz val="11"/>
        <rFont val="Calibri"/>
        <family val="2"/>
      </rPr>
      <t>. Допринос за ПИО се обрачунава по стопи од 4 %, а допринос за ЗДР по стопи од 2%.</t>
    </r>
  </si>
  <si>
    <r>
      <t xml:space="preserve">Основица доприноса </t>
    </r>
    <r>
      <rPr>
        <b/>
        <sz val="11"/>
        <rFont val="Calibri"/>
        <family val="2"/>
      </rPr>
      <t>је најнижа месечна основица доприноса</t>
    </r>
    <r>
      <rPr>
        <sz val="11"/>
        <rFont val="Calibri"/>
        <family val="2"/>
      </rPr>
      <t xml:space="preserve"> на коју се обрачунавају и плаћају допринос за ПИО по стопи од 4% и допринос за здравство по стопи од 2%.</t>
    </r>
  </si>
  <si>
    <r>
      <t xml:space="preserve">Основица доприноса је остварена накнада ако је виша од </t>
    </r>
    <r>
      <rPr>
        <b/>
        <sz val="11"/>
        <rFont val="Calibri"/>
        <family val="2"/>
      </rPr>
      <t>најниже месечне основице</t>
    </r>
    <r>
      <rPr>
        <sz val="11"/>
        <rFont val="Calibri"/>
        <family val="2"/>
      </rPr>
      <t xml:space="preserve"> доприноса, а ако је нижа од најниже, најнижа месечна основица доприноса</t>
    </r>
    <r>
      <rPr>
        <sz val="11"/>
        <rFont val="Calibri"/>
        <family val="2"/>
      </rPr>
      <t>. Допринос за ПИО се плаћа по стопи од 4%, а допринос за ЗДР по стопи од 2%.</t>
    </r>
  </si>
  <si>
    <t>Награде, новчане помоћи и друга давања, као и отпис потраживања физичким лицима која нису запослена код исплатиоца и која се не дају за рад примаоца прихода</t>
  </si>
  <si>
    <t xml:space="preserve">1, 3 </t>
  </si>
  <si>
    <t>1.-3.</t>
  </si>
  <si>
    <t>Да, 1, 3, 4, 8, 9, 10, 12, 13</t>
  </si>
  <si>
    <t>Да, 1, 9, 10, 12, 13</t>
  </si>
  <si>
    <r>
      <rPr>
        <b/>
        <sz val="11"/>
        <color indexed="8"/>
        <rFont val="Calibri"/>
        <family val="2"/>
      </rPr>
      <t>Примаоци</t>
    </r>
    <r>
      <rPr>
        <sz val="11"/>
        <color indexed="8"/>
        <rFont val="Calibri"/>
        <family val="2"/>
      </rPr>
      <t>:  
 01. Запослени
 02. Оснивач - запослен у ПД
 03. Осигураник - самос.дел.
 04. Осигураник - пољопривре.
 05. Лице које није осигурано  
 06. Нерезидент  
 07. Инвалидно лице
 08. Војни осигураник
 09. Пензионер Фонда запосл.
 10. Пензионер Фонда сам.д.
 11. Лица за ВП без доприноса
 12. Лице војни пензионер
 13. Лице пољопр. пензионер</t>
    </r>
  </si>
  <si>
    <r>
      <t xml:space="preserve">Приходи по основу прикупљања и продаје шумских плодова и лековитог биља, уз признавање нормираних трошкова од 20%, када је прималац прихода осигуран по другом основу. </t>
    </r>
    <r>
      <rPr>
        <b/>
        <sz val="11"/>
        <color indexed="10"/>
        <rFont val="Calibri"/>
        <family val="2"/>
      </rPr>
      <t>ВАЖИ ДО 31.12.2013.</t>
    </r>
  </si>
  <si>
    <r>
      <t xml:space="preserve">Приходи по основу прикупљања и продаје шумских плодова и лековитог биља, уз признавање нормираних трошкова од 20%, када прималац прихода није осигуран по другом основу. </t>
    </r>
    <r>
      <rPr>
        <b/>
        <sz val="11"/>
        <color indexed="10"/>
        <rFont val="Calibri"/>
        <family val="2"/>
      </rPr>
      <t>ВАЖИ ДО 31.12.2013.</t>
    </r>
  </si>
  <si>
    <r>
      <t xml:space="preserve">Приходи по основу прикупљања и продаје:  - </t>
    </r>
    <r>
      <rPr>
        <b/>
        <sz val="11"/>
        <color indexed="10"/>
        <rFont val="Calibri"/>
        <family val="2"/>
      </rPr>
      <t>ВАЖИ ДО 31.12.2013.</t>
    </r>
    <r>
      <rPr>
        <b/>
        <sz val="11"/>
        <rFont val="Calibri"/>
        <family val="2"/>
      </rPr>
      <t xml:space="preserve">
- секундарних сировина код исплате у готовини, 
- шумских плодова и лековитог биља
уз признавање нормираних трошкова од 20%, када је примаоцу прихода  решењем Републичког фонда ПИО утврђено право на престанак плаћања доприноса, јер је уплатио доприносе на износ процењене највише годишње основице доприноса за ту годину.</t>
    </r>
  </si>
  <si>
    <t>Пореска основица је бруто приход умањен за нормиране трошкове у висини од 20%. Порез се обрачунава по стопи од 20%.</t>
  </si>
  <si>
    <t>Допринос за пензијско и инвалидско осигурање  на накнаду за рад хранитеља који је осигуран по другом основу.</t>
  </si>
  <si>
    <t>Да, &lt;&gt; 05.</t>
  </si>
  <si>
    <t>Основица доприноса је накнада на коју се обрачунава и плаћа допринос за ПИО по стопи од 24%.</t>
  </si>
  <si>
    <t>Основица доприноса је накнада на коју се обрачунава и плаћа допринос за ПИО по стопи од 24% и допринос за здравство по стопи од 12,3%..</t>
  </si>
  <si>
    <t>ВАЖИ ОД 01.01.2014. Приходи од продаје пољопривредних и шумских производа, односно плодова и лековитог биља физичких лица која су осигурана по другом основу, изузев 
- физичких лица која су носиоци пољопривредног газдинства;
- физичких лица која доприносе за обавезно социјално осигурање плаћају по решењу у складу са законом којим се уређују доприноси за обавезно социјално осигурање;
- физичких лица која су корисници пољопривредне пензије.</t>
  </si>
  <si>
    <t xml:space="preserve">Пореска основица је бруто приход од продаје пољопривредних и шумских производа, односно  плодова и лековитог биља умањен за нормиране трошкове од 90%.
</t>
  </si>
  <si>
    <t>Пореска основица је бруто приход од продаје пољопривредних и шумских производа, односно  плодова и лековитог биља умањен за нормиране трошкове од 90%. Порез се плаћа по стопи од 20%.</t>
  </si>
  <si>
    <r>
      <rPr>
        <b/>
        <sz val="11"/>
        <color indexed="8"/>
        <rFont val="Calibri"/>
        <family val="2"/>
      </rPr>
      <t xml:space="preserve">ВАЖИ ОД 01.01.2014. </t>
    </r>
    <r>
      <rPr>
        <b/>
        <sz val="11"/>
        <color indexed="10"/>
        <rFont val="Calibri"/>
        <family val="2"/>
      </rPr>
      <t xml:space="preserve">Приходи по основу прикупљања и продаје секундарних сировина код исплате у готовини, уз признавање нормираних трошкова од 20%. </t>
    </r>
  </si>
  <si>
    <r>
      <rPr>
        <b/>
        <sz val="11"/>
        <color indexed="10"/>
        <rFont val="Calibri"/>
        <family val="2"/>
      </rPr>
      <t>ВАЖИ ДО 31.12.2013</t>
    </r>
    <r>
      <rPr>
        <b/>
        <sz val="11"/>
        <rFont val="Calibri"/>
        <family val="2"/>
      </rPr>
      <t>. Приходи по основу прикупљања и продаје секундарних сировина код исплате у готовини, уз признавање нормираних трошкова од 20%.</t>
    </r>
  </si>
  <si>
    <t>Приходи ван радног односа на које се обавезе обрачунавају по посебним правилима.</t>
  </si>
  <si>
    <t>Пореска основица се прихвата како је декларисана.</t>
  </si>
  <si>
    <r>
      <rPr>
        <b/>
        <sz val="11"/>
        <color indexed="10"/>
        <rFont val="Calibri"/>
        <family val="2"/>
      </rPr>
      <t xml:space="preserve">ВАЖИ ДО 31.12.2013. </t>
    </r>
    <r>
      <rPr>
        <b/>
        <sz val="11"/>
        <rFont val="Calibri"/>
        <family val="2"/>
      </rPr>
      <t xml:space="preserve">Сви други приходи, осим прихода од пољопривреде и шумарства физичког лица које доприносе за обавезно социјално осигурање плаћа по решењу у складу са законом којим се уређују доприноси за обавезно социјално осигурање, који нису опорезовани по другом основу или нису изузети од опорезивања или ослобођени плаћања пореза по овом закону, када је прималац прихода осигуран по другом основу. </t>
    </r>
  </si>
  <si>
    <r>
      <rPr>
        <b/>
        <sz val="11"/>
        <color indexed="8"/>
        <rFont val="Calibri"/>
        <family val="2"/>
      </rPr>
      <t xml:space="preserve">ВАЖИ ОД 01.01.2014. </t>
    </r>
    <r>
      <rPr>
        <b/>
        <sz val="11"/>
        <color indexed="10"/>
        <rFont val="Calibri"/>
        <family val="2"/>
      </rPr>
      <t>Сви други приходи који нису опорезовани по другом основу или нису изузети од опорезивања или ослобођени плаћања пореза по овом закону када је прималац прихода осигуран по другом основу, осим прихода од продаје пољопривредних и шумских производа, односно плодова и лековитог биља које остваре физичка лица:
- носиоци пољопривредног газдинства
- која доприносе за обавезно социјално осигурање плаћају по решењу у складу са законом којим се уређују доприноси за обавезно социјално осигурање;
- корисници пољопривредне пензије.</t>
    </r>
  </si>
  <si>
    <r>
      <rPr>
        <b/>
        <sz val="11"/>
        <color indexed="10"/>
        <rFont val="Calibri"/>
        <family val="2"/>
      </rPr>
      <t xml:space="preserve"> ВАЖИ ДО 31.12.2013. </t>
    </r>
    <r>
      <rPr>
        <b/>
        <sz val="11"/>
        <rFont val="Calibri"/>
        <family val="2"/>
      </rPr>
      <t>Сви други приходи, осим прихода од пољопривреде и шумарства физичког лица које доприносе за обавезно социјално осигурање плаћа по решењу у складу са законом којим се уређују доприноси за обавезно социјално осигурање, који нису опорезовани по другом основу или нису изузети од опорезивања или  ослобођени плаћања пореза по овом закону, када прималац прихода није осигуран по другом основу.</t>
    </r>
  </si>
  <si>
    <r>
      <rPr>
        <b/>
        <sz val="11"/>
        <color indexed="8"/>
        <rFont val="Calibri"/>
        <family val="2"/>
      </rPr>
      <t xml:space="preserve">ВАЖИ ДО 01.01.2014. </t>
    </r>
    <r>
      <rPr>
        <b/>
        <sz val="11"/>
        <color indexed="10"/>
        <rFont val="Calibri"/>
        <family val="2"/>
      </rPr>
      <t>Сви други приходи који нису опорезовани по другом основу или нису изузети од опорезивања или ослобођени плаћања пореза по овом закону када  прималац прихода није осигуран по другом основу, осим прихода од продаје пољопривредних и шумских производа, односно плодова и лековитог биља које остваре физичка лица:
- носиоци пољопривредног газдинства
- која доприносе за обавезно социјално осигурање плаћају по решењу у складу са законом којим се уређују доприноси за обавезно социјално осигурање;
- корисници пољопривредне пензије.</t>
    </r>
  </si>
  <si>
    <r>
      <t xml:space="preserve">Основица доприноса </t>
    </r>
    <r>
      <rPr>
        <sz val="11"/>
        <color indexed="8"/>
        <rFont val="Calibri"/>
        <family val="2"/>
      </rPr>
      <t xml:space="preserve">је остварена накнада ако је виша од </t>
    </r>
    <r>
      <rPr>
        <b/>
        <sz val="11"/>
        <color indexed="8"/>
        <rFont val="Calibri"/>
        <family val="2"/>
      </rPr>
      <t>најниже месечне основице доприноса</t>
    </r>
    <r>
      <rPr>
        <sz val="11"/>
        <color indexed="8"/>
        <rFont val="Calibri"/>
        <family val="2"/>
      </rPr>
      <t xml:space="preserve">, а ако је остварена накнада нижа од најниже месечне основице доприноса </t>
    </r>
    <r>
      <rPr>
        <b/>
        <sz val="11"/>
        <color indexed="8"/>
        <rFont val="Calibri"/>
        <family val="2"/>
      </rPr>
      <t>основица доприноса</t>
    </r>
    <r>
      <rPr>
        <sz val="11"/>
        <color indexed="8"/>
        <rFont val="Calibri"/>
        <family val="2"/>
      </rPr>
      <t xml:space="preserve"> је </t>
    </r>
    <r>
      <rPr>
        <b/>
        <sz val="11"/>
        <color indexed="8"/>
        <rFont val="Calibri"/>
        <family val="2"/>
      </rPr>
      <t>најнижа месечна основица доприноса</t>
    </r>
    <r>
      <rPr>
        <sz val="11"/>
        <color indexed="8"/>
        <rFont val="Calibri"/>
        <family val="2"/>
      </rPr>
      <t xml:space="preserve">. Обрачунава се и плаћа допринос за ПИО по стопи од 4%, </t>
    </r>
    <r>
      <rPr>
        <sz val="11"/>
        <color indexed="10"/>
        <rFont val="Calibri"/>
        <family val="2"/>
      </rPr>
      <t>и допринос за здравство по стопи 12,3% у складу са чланом 17. Закона о здравственом осигурању.</t>
    </r>
  </si>
  <si>
    <r>
      <rPr>
        <b/>
        <sz val="11"/>
        <color indexed="8"/>
        <rFont val="Times New Roman"/>
        <family val="1"/>
      </rPr>
      <t>Основица доприноса</t>
    </r>
    <r>
      <rPr>
        <sz val="11"/>
        <color indexed="8"/>
        <rFont val="Times New Roman"/>
        <family val="1"/>
      </rPr>
      <t xml:space="preserve"> је једнака пореској основици, а плаћају се допринос за ПИО по стопи од 24% и допринос за ЗДР по стопи од 12,3%.</t>
    </r>
  </si>
  <si>
    <t>1. - 7.</t>
  </si>
  <si>
    <t>Да, 
 &lt;&gt; 05, 04, 13.</t>
  </si>
  <si>
    <t>Да,&lt;&gt; 05, 04 i 13</t>
  </si>
  <si>
    <r>
      <rPr>
        <b/>
        <sz val="11"/>
        <color indexed="10"/>
        <rFont val="Times New Roman"/>
        <family val="1"/>
      </rPr>
      <t xml:space="preserve">Основица доприноса </t>
    </r>
    <r>
      <rPr>
        <sz val="11"/>
        <color indexed="10"/>
        <rFont val="Times New Roman"/>
        <family val="1"/>
      </rPr>
      <t>се прихвата како је декларисана. Плаћају се допринос за ПИО по стопи  и допринос за ЗДР по стопи какве су декларисане.</t>
    </r>
  </si>
  <si>
    <r>
      <t xml:space="preserve">Испла-тилац     ( 1. - 7. )              
</t>
    </r>
    <r>
      <rPr>
        <b/>
        <sz val="11"/>
        <color indexed="10"/>
        <rFont val="Calibri"/>
        <family val="2"/>
      </rPr>
      <t>Не може Ф.Л.</t>
    </r>
  </si>
  <si>
    <t>2.</t>
  </si>
  <si>
    <t>ВАЖИ ОД 01.01.2014. Приходи од продаје пољопривредних и шумских производа, односно плодова и лековитог биља физичких лица која нису осигурана по другом основу, изузев 
-  физичких лица која су носиоци пољопривредног газдинства;
- физичких лица која доприносе за обавезно социјално осигурање плаћају по решењу у складу са законом којим се уређују доприноси за обавезно социјално осигурање;
-  физичких лица која су корисници пољопривредне пензије.</t>
  </si>
  <si>
    <t>Допринос за пензијско и инвалидско осигурање и допринос за здравство  на накнаду хранитеља који није осигуран по другом основу.</t>
  </si>
  <si>
    <r>
      <t xml:space="preserve">Обавезан статус примаоца ( 01. - 13. )               
</t>
    </r>
    <r>
      <rPr>
        <b/>
        <sz val="11"/>
        <color indexed="10"/>
        <rFont val="Calibri"/>
        <family val="2"/>
      </rPr>
      <t>Ако је Не, 11 или 06</t>
    </r>
  </si>
</sst>
</file>

<file path=xl/styles.xml><?xml version="1.0" encoding="utf-8"?>
<styleSheet xmlns="http://schemas.openxmlformats.org/spreadsheetml/2006/main">
  <numFmts count="1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Yes&quot;;&quot;Yes&quot;;&quot;No&quot;"/>
    <numFmt numFmtId="165" formatCode="&quot;True&quot;;&quot;True&quot;;&quot;False&quot;"/>
    <numFmt numFmtId="166" formatCode="&quot;On&quot;;&quot;On&quot;;&quot;Off&quot;"/>
    <numFmt numFmtId="167" formatCode="[$€-2]\ #,##0.00_);[Red]\([$€-2]\ #,##0.00\)"/>
  </numFmts>
  <fonts count="60">
    <font>
      <sz val="11"/>
      <color theme="1"/>
      <name val="Calibri"/>
      <family val="2"/>
    </font>
    <font>
      <sz val="11"/>
      <color indexed="8"/>
      <name val="Calibri"/>
      <family val="2"/>
    </font>
    <font>
      <b/>
      <sz val="11"/>
      <color indexed="8"/>
      <name val="Calibri"/>
      <family val="2"/>
    </font>
    <font>
      <b/>
      <sz val="11"/>
      <color indexed="8"/>
      <name val="Times New Roman"/>
      <family val="1"/>
    </font>
    <font>
      <sz val="11"/>
      <color indexed="8"/>
      <name val="Times New Roman"/>
      <family val="1"/>
    </font>
    <font>
      <sz val="11"/>
      <color indexed="10"/>
      <name val="Calibri"/>
      <family val="2"/>
    </font>
    <font>
      <sz val="11"/>
      <name val="Calibri"/>
      <family val="2"/>
    </font>
    <font>
      <b/>
      <sz val="11"/>
      <color indexed="10"/>
      <name val="Calibri"/>
      <family val="2"/>
    </font>
    <font>
      <b/>
      <sz val="11"/>
      <color indexed="36"/>
      <name val="Calibri"/>
      <family val="2"/>
    </font>
    <font>
      <sz val="14"/>
      <color indexed="8"/>
      <name val="Times New Roman"/>
      <family val="1"/>
    </font>
    <font>
      <b/>
      <sz val="11"/>
      <name val="Calibri"/>
      <family val="2"/>
    </font>
    <font>
      <sz val="8"/>
      <name val="Calibri"/>
      <family val="2"/>
    </font>
    <font>
      <sz val="12"/>
      <color indexed="8"/>
      <name val="Times New Roman"/>
      <family val="1"/>
    </font>
    <font>
      <b/>
      <sz val="11"/>
      <name val="Times New Roman"/>
      <family val="1"/>
    </font>
    <font>
      <sz val="11"/>
      <name val="Times New Roman"/>
      <family val="1"/>
    </font>
    <font>
      <sz val="14"/>
      <name val="Times New Roman"/>
      <family val="1"/>
    </font>
    <font>
      <sz val="11"/>
      <color indexed="10"/>
      <name val="Times New Roman"/>
      <family val="1"/>
    </font>
    <font>
      <b/>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9"/>
      <name val="Times New Roman"/>
      <family val="1"/>
    </font>
    <font>
      <sz val="11"/>
      <color indexed="47"/>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Times New Roman"/>
      <family val="1"/>
    </font>
    <font>
      <sz val="12"/>
      <color rgb="FF000000"/>
      <name val="Times New Roman"/>
      <family val="1"/>
    </font>
    <font>
      <sz val="11"/>
      <color theme="0"/>
      <name val="Times New Roman"/>
      <family val="1"/>
    </font>
    <font>
      <sz val="11"/>
      <color theme="9" tint="0.7999799847602844"/>
      <name val="Calibri"/>
      <family val="2"/>
    </font>
    <font>
      <b/>
      <sz val="12"/>
      <color rgb="FF000000"/>
      <name val="Times New Roman"/>
      <family val="1"/>
    </font>
    <font>
      <sz val="12"/>
      <color theme="1"/>
      <name val="Times New Roman"/>
      <family val="1"/>
    </font>
    <font>
      <b/>
      <sz val="11"/>
      <color rgb="FFFF0000"/>
      <name val="Calibri"/>
      <family val="2"/>
    </font>
    <font>
      <b/>
      <sz val="11"/>
      <color rgb="FF0000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indexed="27"/>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medium"/>
      <right>
        <color indexed="63"/>
      </right>
      <top>
        <color indexed="63"/>
      </top>
      <bottom>
        <color indexed="63"/>
      </bottom>
    </border>
    <border>
      <left/>
      <right style="thin"/>
      <top/>
      <bottom/>
    </border>
    <border>
      <left/>
      <right/>
      <top/>
      <bottom style="thin"/>
    </border>
    <border>
      <left/>
      <right style="thin"/>
      <top/>
      <bottom style="thin"/>
    </border>
    <border>
      <left/>
      <right/>
      <top style="thin"/>
      <bottom/>
    </border>
    <border>
      <left/>
      <right style="thin"/>
      <top style="thin"/>
      <bottom/>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medium"/>
      <right style="thin"/>
      <top/>
      <bottom style="thin"/>
    </border>
    <border>
      <left style="thin"/>
      <right style="medium"/>
      <top>
        <color indexed="63"/>
      </top>
      <bottom style="thin"/>
    </border>
    <border>
      <left style="thin"/>
      <right/>
      <top/>
      <bottom style="thin"/>
    </border>
    <border>
      <left style="thin"/>
      <right style="thin"/>
      <top/>
      <bottom style="thin"/>
    </border>
    <border>
      <left style="medium"/>
      <right style="thin"/>
      <top style="thin"/>
      <bottom style="thin"/>
    </border>
    <border>
      <left style="thin"/>
      <right style="medium"/>
      <top style="thin"/>
      <bottom style="thin"/>
    </border>
    <border>
      <left/>
      <right/>
      <top style="thin"/>
      <bottom style="thin"/>
    </border>
    <border>
      <left style="thin"/>
      <right style="thin"/>
      <top style="thin"/>
      <bottom/>
    </border>
    <border>
      <left style="thin"/>
      <right style="thin"/>
      <top/>
      <bottom/>
    </border>
    <border>
      <left style="thin"/>
      <right>
        <color indexed="63"/>
      </right>
      <top style="thin"/>
      <bottom>
        <color indexed="63"/>
      </bottom>
    </border>
    <border>
      <left/>
      <right style="medium"/>
      <top style="thin"/>
      <bottom>
        <color indexed="63"/>
      </bottom>
    </border>
    <border>
      <left/>
      <right style="thin"/>
      <top style="thin"/>
      <bottom style="thin"/>
    </border>
    <border>
      <left style="medium"/>
      <right>
        <color indexed="63"/>
      </right>
      <top style="medium"/>
      <bottom style="thin"/>
    </border>
    <border>
      <left/>
      <right style="thin"/>
      <top style="medium"/>
      <bottom style="thin"/>
    </border>
    <border>
      <left style="medium"/>
      <right style="thin"/>
      <top style="medium"/>
      <bottom style="thin"/>
    </border>
    <border>
      <left style="thin"/>
      <right style="medium"/>
      <top style="medium"/>
      <bottom style="thin"/>
    </border>
    <border>
      <left style="thin"/>
      <right/>
      <top style="medium"/>
      <bottom style="thin"/>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32">
    <xf numFmtId="0" fontId="0" fillId="0" borderId="0" xfId="0" applyFont="1" applyAlignment="1">
      <alignment/>
    </xf>
    <xf numFmtId="0" fontId="0" fillId="0" borderId="0" xfId="0" applyAlignment="1">
      <alignment vertical="top"/>
    </xf>
    <xf numFmtId="0" fontId="0" fillId="0" borderId="0" xfId="0" applyAlignment="1">
      <alignment horizontal="center" vertical="top"/>
    </xf>
    <xf numFmtId="0" fontId="0" fillId="0" borderId="0" xfId="0" applyAlignment="1">
      <alignment vertical="center"/>
    </xf>
    <xf numFmtId="0" fontId="0" fillId="0" borderId="10" xfId="0" applyBorder="1" applyAlignment="1">
      <alignment vertical="top"/>
    </xf>
    <xf numFmtId="0" fontId="4" fillId="0" borderId="0" xfId="0" applyFont="1" applyFill="1" applyBorder="1" applyAlignment="1">
      <alignment vertical="center" wrapText="1"/>
    </xf>
    <xf numFmtId="0" fontId="0" fillId="0" borderId="11" xfId="0" applyBorder="1" applyAlignment="1">
      <alignment horizontal="center" vertical="top" wrapText="1"/>
    </xf>
    <xf numFmtId="0" fontId="0" fillId="0" borderId="0" xfId="0" applyBorder="1" applyAlignment="1">
      <alignment vertical="top"/>
    </xf>
    <xf numFmtId="0" fontId="5" fillId="0" borderId="12" xfId="0" applyFont="1" applyFill="1" applyBorder="1" applyAlignment="1">
      <alignment vertical="top" wrapText="1"/>
    </xf>
    <xf numFmtId="0" fontId="10" fillId="0" borderId="0" xfId="0" applyFont="1" applyAlignment="1">
      <alignment/>
    </xf>
    <xf numFmtId="0" fontId="0" fillId="10" borderId="0" xfId="0" applyFill="1" applyBorder="1" applyAlignment="1">
      <alignment vertical="top"/>
    </xf>
    <xf numFmtId="0" fontId="0" fillId="10" borderId="0" xfId="0" applyFill="1" applyBorder="1" applyAlignment="1">
      <alignment horizontal="center" vertical="top"/>
    </xf>
    <xf numFmtId="0" fontId="0" fillId="10" borderId="13" xfId="0" applyFill="1" applyBorder="1" applyAlignment="1">
      <alignment vertical="top"/>
    </xf>
    <xf numFmtId="0" fontId="0" fillId="10" borderId="14" xfId="0" applyFill="1" applyBorder="1" applyAlignment="1">
      <alignment vertical="top"/>
    </xf>
    <xf numFmtId="0" fontId="0" fillId="10" borderId="15" xfId="0" applyFill="1" applyBorder="1" applyAlignment="1">
      <alignment vertical="top"/>
    </xf>
    <xf numFmtId="0" fontId="2" fillId="10" borderId="11" xfId="0" applyFont="1" applyFill="1" applyBorder="1" applyAlignment="1">
      <alignment horizontal="center" vertical="center" wrapText="1"/>
    </xf>
    <xf numFmtId="0" fontId="0" fillId="10" borderId="16" xfId="0" applyFill="1" applyBorder="1" applyAlignment="1">
      <alignment vertical="top"/>
    </xf>
    <xf numFmtId="0" fontId="0" fillId="10" borderId="16" xfId="0" applyFill="1" applyBorder="1" applyAlignment="1">
      <alignment horizontal="center" vertical="top"/>
    </xf>
    <xf numFmtId="0" fontId="0" fillId="10" borderId="17" xfId="0" applyFill="1" applyBorder="1" applyAlignment="1">
      <alignment vertical="top"/>
    </xf>
    <xf numFmtId="0" fontId="0" fillId="7" borderId="16" xfId="0" applyFill="1" applyBorder="1" applyAlignment="1">
      <alignment/>
    </xf>
    <xf numFmtId="0" fontId="0" fillId="7" borderId="0" xfId="0" applyFill="1" applyBorder="1" applyAlignment="1">
      <alignment/>
    </xf>
    <xf numFmtId="0" fontId="7" fillId="13" borderId="18" xfId="0" applyFont="1" applyFill="1" applyBorder="1" applyAlignment="1">
      <alignment horizontal="center" vertical="center" wrapText="1"/>
    </xf>
    <xf numFmtId="0" fontId="7" fillId="13" borderId="19" xfId="0" applyFont="1" applyFill="1" applyBorder="1" applyAlignment="1">
      <alignment horizontal="center" vertical="center" wrapText="1"/>
    </xf>
    <xf numFmtId="0" fontId="8" fillId="13" borderId="18" xfId="0" applyFont="1" applyFill="1" applyBorder="1" applyAlignment="1">
      <alignment horizontal="center" vertical="center" wrapText="1"/>
    </xf>
    <xf numFmtId="0" fontId="8" fillId="13" borderId="19" xfId="0" applyFont="1" applyFill="1" applyBorder="1" applyAlignment="1">
      <alignment horizontal="center" vertical="center" wrapText="1"/>
    </xf>
    <xf numFmtId="0" fontId="8" fillId="13" borderId="20" xfId="0" applyFont="1" applyFill="1" applyBorder="1" applyAlignment="1">
      <alignment horizontal="center" vertical="center" wrapText="1"/>
    </xf>
    <xf numFmtId="0" fontId="8" fillId="13" borderId="21"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2" fillId="0" borderId="11" xfId="0" applyFont="1" applyBorder="1" applyAlignment="1">
      <alignment horizontal="center" vertical="top" wrapText="1"/>
    </xf>
    <xf numFmtId="0" fontId="0" fillId="0" borderId="10" xfId="0" applyBorder="1" applyAlignment="1">
      <alignment horizontal="center" vertical="top" wrapText="1"/>
    </xf>
    <xf numFmtId="0" fontId="2" fillId="0" borderId="11" xfId="0" applyFont="1" applyFill="1" applyBorder="1" applyAlignment="1">
      <alignment horizontal="center" vertical="top" wrapText="1"/>
    </xf>
    <xf numFmtId="0" fontId="10" fillId="0" borderId="11" xfId="0" applyFont="1" applyFill="1" applyBorder="1" applyAlignment="1">
      <alignment horizontal="center" vertical="top" wrapText="1"/>
    </xf>
    <xf numFmtId="0" fontId="2" fillId="0" borderId="10" xfId="0" applyFont="1" applyBorder="1" applyAlignment="1">
      <alignment horizontal="center" vertical="top" wrapText="1"/>
    </xf>
    <xf numFmtId="3" fontId="0" fillId="0" borderId="11" xfId="0" applyNumberFormat="1" applyBorder="1" applyAlignment="1">
      <alignment vertical="top"/>
    </xf>
    <xf numFmtId="3" fontId="0" fillId="0" borderId="22" xfId="0" applyNumberFormat="1" applyBorder="1" applyAlignment="1">
      <alignment vertical="top"/>
    </xf>
    <xf numFmtId="3" fontId="0" fillId="0" borderId="23" xfId="0" applyNumberFormat="1" applyBorder="1" applyAlignment="1">
      <alignment vertical="top"/>
    </xf>
    <xf numFmtId="3" fontId="0" fillId="0" borderId="15" xfId="0" applyNumberFormat="1" applyBorder="1" applyAlignment="1">
      <alignment vertical="top"/>
    </xf>
    <xf numFmtId="3" fontId="0" fillId="0" borderId="24" xfId="0" applyNumberFormat="1" applyBorder="1" applyAlignment="1">
      <alignment vertical="top"/>
    </xf>
    <xf numFmtId="3" fontId="0" fillId="0" borderId="25" xfId="0" applyNumberFormat="1" applyBorder="1" applyAlignment="1">
      <alignment vertical="top"/>
    </xf>
    <xf numFmtId="3" fontId="0" fillId="0" borderId="26" xfId="0" applyNumberFormat="1" applyBorder="1" applyAlignment="1">
      <alignment vertical="top"/>
    </xf>
    <xf numFmtId="3" fontId="0" fillId="0" borderId="27" xfId="0" applyNumberFormat="1" applyBorder="1" applyAlignment="1">
      <alignment vertical="top"/>
    </xf>
    <xf numFmtId="0" fontId="2" fillId="34" borderId="10" xfId="0" applyFont="1" applyFill="1" applyBorder="1" applyAlignment="1">
      <alignment horizontal="center" vertical="top" wrapText="1"/>
    </xf>
    <xf numFmtId="0" fontId="0" fillId="34" borderId="10" xfId="0" applyFill="1" applyBorder="1" applyAlignment="1">
      <alignment horizontal="center" vertical="top" wrapText="1"/>
    </xf>
    <xf numFmtId="0" fontId="0" fillId="34" borderId="11" xfId="0" applyFill="1" applyBorder="1" applyAlignment="1">
      <alignment horizontal="center" vertical="top" wrapText="1"/>
    </xf>
    <xf numFmtId="0" fontId="2" fillId="0" borderId="10" xfId="0" applyFont="1" applyFill="1" applyBorder="1" applyAlignment="1">
      <alignment horizontal="center" vertical="top" wrapText="1"/>
    </xf>
    <xf numFmtId="0" fontId="0" fillId="33" borderId="11" xfId="0" applyFill="1" applyBorder="1" applyAlignment="1">
      <alignment horizontal="center" vertical="top" wrapText="1"/>
    </xf>
    <xf numFmtId="0" fontId="2" fillId="33" borderId="28" xfId="0" applyFont="1" applyFill="1" applyBorder="1" applyAlignment="1">
      <alignment horizontal="center" vertical="top" wrapText="1"/>
    </xf>
    <xf numFmtId="0" fontId="2" fillId="33" borderId="29" xfId="0" applyFont="1" applyFill="1" applyBorder="1" applyAlignment="1">
      <alignment horizontal="center"/>
    </xf>
    <xf numFmtId="0" fontId="0" fillId="35" borderId="11" xfId="0" applyFill="1" applyBorder="1" applyAlignment="1">
      <alignment horizontal="center" vertical="center"/>
    </xf>
    <xf numFmtId="3" fontId="0" fillId="33" borderId="11" xfId="0" applyNumberFormat="1" applyFill="1" applyBorder="1" applyAlignment="1">
      <alignment vertical="top"/>
    </xf>
    <xf numFmtId="0" fontId="0" fillId="33" borderId="10" xfId="0" applyFill="1" applyBorder="1" applyAlignment="1">
      <alignment vertical="top"/>
    </xf>
    <xf numFmtId="3" fontId="0" fillId="33" borderId="26" xfId="0" applyNumberFormat="1" applyFill="1" applyBorder="1" applyAlignment="1">
      <alignment vertical="top"/>
    </xf>
    <xf numFmtId="3" fontId="0" fillId="33" borderId="27" xfId="0" applyNumberFormat="1" applyFill="1" applyBorder="1" applyAlignment="1">
      <alignment vertical="top"/>
    </xf>
    <xf numFmtId="3" fontId="0" fillId="33" borderId="15" xfId="0" applyNumberFormat="1" applyFill="1" applyBorder="1" applyAlignment="1">
      <alignment vertical="top"/>
    </xf>
    <xf numFmtId="0" fontId="2" fillId="0" borderId="11" xfId="0" applyFont="1" applyBorder="1" applyAlignment="1">
      <alignment horizontal="left" vertical="top" wrapText="1"/>
    </xf>
    <xf numFmtId="0" fontId="0" fillId="0" borderId="11" xfId="0" applyBorder="1" applyAlignment="1">
      <alignment horizontal="left" vertical="top" wrapText="1"/>
    </xf>
    <xf numFmtId="0" fontId="0" fillId="0" borderId="11" xfId="0" applyFont="1" applyBorder="1" applyAlignment="1">
      <alignment horizontal="left" vertical="top" wrapText="1"/>
    </xf>
    <xf numFmtId="0" fontId="3" fillId="0" borderId="11" xfId="0" applyFont="1" applyBorder="1" applyAlignment="1">
      <alignment horizontal="left" vertical="top" wrapText="1"/>
    </xf>
    <xf numFmtId="0" fontId="4" fillId="0" borderId="11" xfId="0" applyFont="1" applyBorder="1" applyAlignment="1">
      <alignment horizontal="left" vertical="top" wrapText="1"/>
    </xf>
    <xf numFmtId="49" fontId="51" fillId="0" borderId="11" xfId="0" applyNumberFormat="1" applyFont="1" applyBorder="1" applyAlignment="1">
      <alignment vertical="top" wrapText="1"/>
    </xf>
    <xf numFmtId="0" fontId="52" fillId="0" borderId="11" xfId="0" applyFont="1" applyBorder="1" applyAlignment="1">
      <alignment horizontal="justify" vertical="center"/>
    </xf>
    <xf numFmtId="0" fontId="10" fillId="0" borderId="10" xfId="0" applyFont="1" applyBorder="1" applyAlignment="1">
      <alignment horizontal="center" vertical="top" wrapText="1"/>
    </xf>
    <xf numFmtId="0" fontId="6" fillId="36" borderId="10" xfId="0" applyFont="1" applyFill="1" applyBorder="1" applyAlignment="1">
      <alignment horizontal="center" vertical="top" wrapText="1"/>
    </xf>
    <xf numFmtId="0" fontId="35" fillId="0" borderId="0" xfId="0" applyFont="1" applyAlignment="1">
      <alignment vertical="top"/>
    </xf>
    <xf numFmtId="0" fontId="53" fillId="0" borderId="0" xfId="0" applyFont="1" applyFill="1" applyBorder="1" applyAlignment="1">
      <alignment vertical="top" wrapText="1"/>
    </xf>
    <xf numFmtId="3" fontId="0" fillId="33" borderId="24" xfId="0" applyNumberFormat="1" applyFill="1" applyBorder="1" applyAlignment="1">
      <alignment vertical="top"/>
    </xf>
    <xf numFmtId="0" fontId="0" fillId="0" borderId="12" xfId="0" applyBorder="1" applyAlignment="1">
      <alignment vertical="top"/>
    </xf>
    <xf numFmtId="0" fontId="0" fillId="0" borderId="12" xfId="0" applyBorder="1" applyAlignment="1">
      <alignment vertical="top" wrapText="1"/>
    </xf>
    <xf numFmtId="0" fontId="35" fillId="0" borderId="0" xfId="0" applyFont="1" applyBorder="1" applyAlignment="1">
      <alignment vertical="top"/>
    </xf>
    <xf numFmtId="0" fontId="50" fillId="0" borderId="12" xfId="0" applyFont="1" applyBorder="1" applyAlignment="1">
      <alignment vertical="top"/>
    </xf>
    <xf numFmtId="0" fontId="5" fillId="0" borderId="12" xfId="0" applyFont="1" applyBorder="1" applyAlignment="1">
      <alignment vertical="top"/>
    </xf>
    <xf numFmtId="0" fontId="35" fillId="0" borderId="0" xfId="0" applyFont="1" applyBorder="1" applyAlignment="1">
      <alignment vertical="top"/>
    </xf>
    <xf numFmtId="0" fontId="6" fillId="0" borderId="12" xfId="0" applyFont="1" applyBorder="1" applyAlignment="1">
      <alignment vertical="top"/>
    </xf>
    <xf numFmtId="0" fontId="9" fillId="0" borderId="12" xfId="0" applyFont="1" applyBorder="1" applyAlignment="1">
      <alignment vertical="top"/>
    </xf>
    <xf numFmtId="0" fontId="6" fillId="0" borderId="12" xfId="0" applyFont="1" applyFill="1" applyBorder="1" applyAlignment="1">
      <alignment vertical="top" wrapText="1"/>
    </xf>
    <xf numFmtId="0" fontId="4" fillId="0" borderId="12" xfId="0" applyFont="1" applyFill="1" applyBorder="1" applyAlignment="1">
      <alignment vertical="top" wrapText="1"/>
    </xf>
    <xf numFmtId="0" fontId="0" fillId="10" borderId="0" xfId="0" applyFill="1" applyAlignment="1">
      <alignment vertical="top"/>
    </xf>
    <xf numFmtId="0" fontId="0" fillId="0" borderId="12" xfId="0" applyFill="1" applyBorder="1" applyAlignment="1">
      <alignment vertical="top"/>
    </xf>
    <xf numFmtId="0" fontId="10" fillId="10" borderId="30" xfId="0" applyFont="1" applyFill="1" applyBorder="1" applyAlignment="1">
      <alignment horizontal="center"/>
    </xf>
    <xf numFmtId="0" fontId="2" fillId="10" borderId="25" xfId="0" applyFont="1" applyFill="1" applyBorder="1" applyAlignment="1">
      <alignment horizontal="center" wrapText="1"/>
    </xf>
    <xf numFmtId="0" fontId="2" fillId="10" borderId="11" xfId="0" applyFont="1" applyFill="1" applyBorder="1" applyAlignment="1">
      <alignment horizontal="center" vertical="center"/>
    </xf>
    <xf numFmtId="0" fontId="0" fillId="7" borderId="31" xfId="0" applyFill="1" applyBorder="1" applyAlignment="1">
      <alignment/>
    </xf>
    <xf numFmtId="0" fontId="0" fillId="7" borderId="32" xfId="0" applyFill="1" applyBorder="1" applyAlignment="1">
      <alignment/>
    </xf>
    <xf numFmtId="0" fontId="2" fillId="7" borderId="0" xfId="0" applyFont="1" applyFill="1" applyBorder="1" applyAlignment="1">
      <alignment/>
    </xf>
    <xf numFmtId="0" fontId="54" fillId="7" borderId="0" xfId="0" applyFont="1" applyFill="1" applyAlignment="1">
      <alignment/>
    </xf>
    <xf numFmtId="0" fontId="35" fillId="0" borderId="0" xfId="0" applyFont="1" applyFill="1" applyBorder="1" applyAlignment="1">
      <alignment vertical="top"/>
    </xf>
    <xf numFmtId="0" fontId="0" fillId="0" borderId="0" xfId="0" applyFill="1" applyAlignment="1">
      <alignment/>
    </xf>
    <xf numFmtId="0" fontId="4" fillId="0" borderId="11" xfId="0" applyFont="1" applyBorder="1" applyAlignment="1">
      <alignment horizontal="left" vertical="top" wrapText="1"/>
    </xf>
    <xf numFmtId="0" fontId="52" fillId="0" borderId="30" xfId="0" applyFont="1" applyBorder="1" applyAlignment="1">
      <alignment horizontal="justify" vertical="center"/>
    </xf>
    <xf numFmtId="0" fontId="55" fillId="0" borderId="30" xfId="0" applyFont="1" applyBorder="1" applyAlignment="1">
      <alignment/>
    </xf>
    <xf numFmtId="0" fontId="2" fillId="33" borderId="11" xfId="0" applyFont="1" applyFill="1" applyBorder="1" applyAlignment="1">
      <alignment horizontal="center" vertical="top" wrapText="1"/>
    </xf>
    <xf numFmtId="49" fontId="56" fillId="0" borderId="30" xfId="0" applyNumberFormat="1" applyFont="1" applyBorder="1" applyAlignment="1">
      <alignment vertical="top" wrapText="1"/>
    </xf>
    <xf numFmtId="3" fontId="0" fillId="33" borderId="22" xfId="0" applyNumberFormat="1" applyFill="1" applyBorder="1" applyAlignment="1">
      <alignment vertical="top"/>
    </xf>
    <xf numFmtId="0" fontId="2" fillId="10" borderId="33" xfId="0" applyFont="1" applyFill="1" applyBorder="1" applyAlignment="1">
      <alignment horizontal="center" vertical="center" wrapText="1"/>
    </xf>
    <xf numFmtId="0" fontId="0" fillId="0" borderId="33" xfId="0" applyBorder="1" applyAlignment="1">
      <alignment vertical="top"/>
    </xf>
    <xf numFmtId="0" fontId="0" fillId="33" borderId="33" xfId="0" applyFill="1" applyBorder="1" applyAlignment="1">
      <alignment vertical="top"/>
    </xf>
    <xf numFmtId="0" fontId="0" fillId="0" borderId="27" xfId="0" applyBorder="1" applyAlignment="1">
      <alignment horizontal="center" vertical="top"/>
    </xf>
    <xf numFmtId="0" fontId="0" fillId="33" borderId="27" xfId="0" applyFill="1" applyBorder="1" applyAlignment="1">
      <alignment horizontal="center" vertical="top"/>
    </xf>
    <xf numFmtId="0" fontId="0" fillId="0" borderId="26" xfId="0" applyBorder="1" applyAlignment="1">
      <alignment vertical="top"/>
    </xf>
    <xf numFmtId="0" fontId="0" fillId="0" borderId="27" xfId="0" applyBorder="1" applyAlignment="1">
      <alignment vertical="top"/>
    </xf>
    <xf numFmtId="0" fontId="0" fillId="33" borderId="26" xfId="0" applyFill="1" applyBorder="1" applyAlignment="1">
      <alignment vertical="top"/>
    </xf>
    <xf numFmtId="0" fontId="0" fillId="33" borderId="27" xfId="0" applyFill="1" applyBorder="1" applyAlignment="1">
      <alignment vertical="top"/>
    </xf>
    <xf numFmtId="0" fontId="0" fillId="0" borderId="26" xfId="0" applyBorder="1" applyAlignment="1">
      <alignment horizontal="left" vertical="top"/>
    </xf>
    <xf numFmtId="0" fontId="0" fillId="0" borderId="27" xfId="0" applyBorder="1" applyAlignment="1">
      <alignment horizontal="left" vertical="top"/>
    </xf>
    <xf numFmtId="0" fontId="6" fillId="0" borderId="33" xfId="0" applyFont="1" applyBorder="1" applyAlignment="1">
      <alignment horizontal="right" vertical="top"/>
    </xf>
    <xf numFmtId="0" fontId="5" fillId="0" borderId="33" xfId="0" applyFont="1" applyBorder="1" applyAlignment="1">
      <alignment horizontal="right" vertical="top"/>
    </xf>
    <xf numFmtId="0" fontId="2" fillId="10" borderId="27" xfId="0" applyFont="1" applyFill="1" applyBorder="1" applyAlignment="1">
      <alignment horizontal="center" vertical="center" wrapText="1"/>
    </xf>
    <xf numFmtId="0" fontId="49" fillId="13" borderId="34" xfId="0" applyFont="1" applyFill="1" applyBorder="1" applyAlignment="1">
      <alignment vertical="top"/>
    </xf>
    <xf numFmtId="3" fontId="10" fillId="13" borderId="35" xfId="0" applyNumberFormat="1" applyFont="1" applyFill="1" applyBorder="1" applyAlignment="1">
      <alignment horizontal="left" vertical="top"/>
    </xf>
    <xf numFmtId="0" fontId="49" fillId="0" borderId="0" xfId="0" applyFont="1" applyAlignment="1">
      <alignment vertical="center"/>
    </xf>
    <xf numFmtId="0" fontId="2" fillId="33" borderId="33"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10" fillId="0" borderId="11" xfId="0" applyFont="1" applyBorder="1" applyAlignment="1">
      <alignment horizontal="center" vertical="top" wrapText="1"/>
    </xf>
    <xf numFmtId="0" fontId="13" fillId="0" borderId="11" xfId="0" applyFont="1" applyBorder="1" applyAlignment="1">
      <alignment horizontal="left" vertical="top" wrapText="1"/>
    </xf>
    <xf numFmtId="0" fontId="6" fillId="0" borderId="33" xfId="0" applyFont="1" applyBorder="1" applyAlignment="1">
      <alignment vertical="top"/>
    </xf>
    <xf numFmtId="0" fontId="6" fillId="0" borderId="27" xfId="0" applyFont="1" applyBorder="1" applyAlignment="1">
      <alignment horizontal="center" vertical="top"/>
    </xf>
    <xf numFmtId="0" fontId="6" fillId="0" borderId="10" xfId="0" applyFont="1" applyBorder="1" applyAlignment="1">
      <alignment vertical="top"/>
    </xf>
    <xf numFmtId="0" fontId="6" fillId="0" borderId="26" xfId="0" applyFont="1" applyBorder="1" applyAlignment="1">
      <alignment vertical="top"/>
    </xf>
    <xf numFmtId="0" fontId="6" fillId="0" borderId="27" xfId="0" applyFont="1" applyBorder="1" applyAlignment="1">
      <alignment vertical="top"/>
    </xf>
    <xf numFmtId="3" fontId="6" fillId="0" borderId="26" xfId="0" applyNumberFormat="1" applyFont="1" applyBorder="1" applyAlignment="1">
      <alignment vertical="top"/>
    </xf>
    <xf numFmtId="3" fontId="6" fillId="0" borderId="27" xfId="0" applyNumberFormat="1" applyFont="1" applyBorder="1" applyAlignment="1">
      <alignment vertical="top"/>
    </xf>
    <xf numFmtId="3" fontId="6" fillId="0" borderId="15" xfId="0" applyNumberFormat="1" applyFont="1" applyBorder="1" applyAlignment="1">
      <alignment vertical="top"/>
    </xf>
    <xf numFmtId="3" fontId="6" fillId="0" borderId="24" xfId="0" applyNumberFormat="1" applyFont="1" applyBorder="1" applyAlignment="1">
      <alignment vertical="top"/>
    </xf>
    <xf numFmtId="3" fontId="6" fillId="0" borderId="22" xfId="0" applyNumberFormat="1" applyFont="1" applyBorder="1" applyAlignment="1">
      <alignment vertical="top"/>
    </xf>
    <xf numFmtId="3" fontId="6" fillId="0" borderId="11" xfId="0" applyNumberFormat="1" applyFont="1" applyBorder="1" applyAlignment="1">
      <alignment vertical="top"/>
    </xf>
    <xf numFmtId="0" fontId="6" fillId="0" borderId="12" xfId="0" applyFont="1" applyBorder="1" applyAlignment="1">
      <alignment vertical="top"/>
    </xf>
    <xf numFmtId="0" fontId="6" fillId="0" borderId="0" xfId="0" applyFont="1" applyAlignment="1">
      <alignment/>
    </xf>
    <xf numFmtId="0" fontId="10" fillId="0" borderId="11" xfId="0" applyFont="1" applyBorder="1" applyAlignment="1">
      <alignment horizontal="center"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6" fillId="0" borderId="11" xfId="0" applyFont="1" applyBorder="1" applyAlignment="1">
      <alignment horizontal="center" vertical="top" wrapText="1"/>
    </xf>
    <xf numFmtId="0" fontId="10" fillId="13" borderId="11" xfId="0" applyFont="1" applyFill="1" applyBorder="1" applyAlignment="1">
      <alignment horizontal="left" vertical="top" wrapText="1"/>
    </xf>
    <xf numFmtId="0" fontId="6" fillId="0" borderId="10" xfId="0" applyFont="1" applyBorder="1" applyAlignment="1">
      <alignment horizontal="center" vertical="top" wrapText="1"/>
    </xf>
    <xf numFmtId="0" fontId="6" fillId="0" borderId="27" xfId="0" applyFont="1" applyBorder="1" applyAlignment="1">
      <alignment horizontal="center" vertical="top"/>
    </xf>
    <xf numFmtId="0" fontId="6" fillId="0" borderId="33" xfId="0" applyFont="1" applyBorder="1" applyAlignment="1">
      <alignment vertical="top"/>
    </xf>
    <xf numFmtId="0" fontId="6" fillId="0" borderId="10" xfId="0" applyFont="1" applyBorder="1" applyAlignment="1">
      <alignment vertical="top"/>
    </xf>
    <xf numFmtId="0" fontId="6" fillId="0" borderId="26" xfId="0" applyFont="1" applyBorder="1" applyAlignment="1">
      <alignment vertical="top"/>
    </xf>
    <xf numFmtId="0" fontId="6" fillId="0" borderId="27" xfId="0" applyFont="1" applyBorder="1" applyAlignment="1">
      <alignment vertical="top"/>
    </xf>
    <xf numFmtId="3" fontId="6" fillId="0" borderId="26" xfId="0" applyNumberFormat="1" applyFont="1" applyBorder="1" applyAlignment="1">
      <alignment vertical="top"/>
    </xf>
    <xf numFmtId="3" fontId="6" fillId="0" borderId="27" xfId="0" applyNumberFormat="1" applyFont="1" applyBorder="1" applyAlignment="1">
      <alignment vertical="top"/>
    </xf>
    <xf numFmtId="3" fontId="6" fillId="0" borderId="15" xfId="0" applyNumberFormat="1" applyFont="1" applyBorder="1" applyAlignment="1">
      <alignment vertical="top"/>
    </xf>
    <xf numFmtId="3" fontId="6" fillId="0" borderId="24" xfId="0" applyNumberFormat="1" applyFont="1" applyBorder="1" applyAlignment="1">
      <alignment vertical="top"/>
    </xf>
    <xf numFmtId="3" fontId="6" fillId="0" borderId="22" xfId="0" applyNumberFormat="1" applyFont="1" applyBorder="1" applyAlignment="1">
      <alignment vertical="top"/>
    </xf>
    <xf numFmtId="3" fontId="6" fillId="0" borderId="11" xfId="0" applyNumberFormat="1" applyFont="1" applyBorder="1" applyAlignment="1">
      <alignment vertical="top"/>
    </xf>
    <xf numFmtId="0" fontId="6" fillId="0" borderId="12" xfId="0" applyFont="1" applyBorder="1" applyAlignment="1">
      <alignment vertical="top"/>
    </xf>
    <xf numFmtId="0" fontId="6" fillId="0" borderId="0" xfId="0" applyFont="1" applyAlignment="1">
      <alignment/>
    </xf>
    <xf numFmtId="0" fontId="6" fillId="0" borderId="11" xfId="0" applyFont="1" applyBorder="1" applyAlignment="1">
      <alignment horizontal="left" vertical="top" wrapText="1"/>
    </xf>
    <xf numFmtId="0" fontId="10" fillId="34" borderId="10" xfId="0" applyFont="1" applyFill="1" applyBorder="1" applyAlignment="1">
      <alignment horizontal="center" vertical="top" wrapText="1"/>
    </xf>
    <xf numFmtId="0" fontId="10" fillId="0" borderId="11" xfId="0" applyFont="1" applyBorder="1" applyAlignment="1">
      <alignment horizontal="left" vertical="top" wrapText="1"/>
    </xf>
    <xf numFmtId="0" fontId="6" fillId="0" borderId="11" xfId="0" applyFont="1" applyBorder="1" applyAlignment="1">
      <alignment horizontal="left" vertical="top" wrapText="1"/>
    </xf>
    <xf numFmtId="0" fontId="6" fillId="0" borderId="10" xfId="0" applyFont="1" applyBorder="1" applyAlignment="1">
      <alignment horizontal="center" vertical="top" wrapText="1"/>
    </xf>
    <xf numFmtId="0" fontId="15" fillId="0" borderId="12" xfId="0" applyFont="1" applyBorder="1" applyAlignment="1">
      <alignment vertical="top"/>
    </xf>
    <xf numFmtId="0" fontId="6" fillId="0" borderId="11" xfId="0" applyFont="1" applyBorder="1" applyAlignment="1">
      <alignment vertical="top" wrapText="1"/>
    </xf>
    <xf numFmtId="0" fontId="6" fillId="0" borderId="11" xfId="0" applyFont="1" applyBorder="1" applyAlignment="1">
      <alignment horizontal="left" vertical="top" wrapText="1"/>
    </xf>
    <xf numFmtId="0" fontId="6" fillId="0" borderId="10" xfId="0" applyFont="1" applyBorder="1" applyAlignment="1">
      <alignment horizontal="center" vertical="top" wrapText="1"/>
    </xf>
    <xf numFmtId="0" fontId="10" fillId="36" borderId="11" xfId="0" applyFont="1" applyFill="1" applyBorder="1" applyAlignment="1">
      <alignment horizontal="left" vertical="top" wrapText="1"/>
    </xf>
    <xf numFmtId="0" fontId="6" fillId="36" borderId="11" xfId="0" applyFont="1" applyFill="1" applyBorder="1" applyAlignment="1">
      <alignment horizontal="left" vertical="top" wrapText="1"/>
    </xf>
    <xf numFmtId="0" fontId="6" fillId="36" borderId="10" xfId="0" applyFont="1" applyFill="1" applyBorder="1" applyAlignment="1">
      <alignment horizontal="center" vertical="top" wrapText="1"/>
    </xf>
    <xf numFmtId="0" fontId="10" fillId="0" borderId="11" xfId="0" applyFont="1" applyBorder="1" applyAlignment="1">
      <alignment vertical="top" wrapText="1"/>
    </xf>
    <xf numFmtId="0" fontId="6" fillId="0" borderId="12" xfId="0" applyFont="1" applyBorder="1" applyAlignment="1">
      <alignment vertical="top" wrapText="1"/>
    </xf>
    <xf numFmtId="0" fontId="6" fillId="34" borderId="10" xfId="0"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12" xfId="0" applyFont="1" applyBorder="1" applyAlignment="1">
      <alignment vertical="top" wrapText="1"/>
    </xf>
    <xf numFmtId="0" fontId="10" fillId="0" borderId="11" xfId="0" applyFont="1" applyBorder="1" applyAlignment="1">
      <alignment horizontal="left" vertical="top" wrapText="1"/>
    </xf>
    <xf numFmtId="0" fontId="6" fillId="0" borderId="26" xfId="0" applyFont="1" applyBorder="1" applyAlignment="1">
      <alignment vertical="top"/>
    </xf>
    <xf numFmtId="0" fontId="6" fillId="0" borderId="27" xfId="0" applyFont="1" applyBorder="1" applyAlignment="1">
      <alignment vertical="top"/>
    </xf>
    <xf numFmtId="0" fontId="6" fillId="0" borderId="12" xfId="0" applyFont="1" applyBorder="1" applyAlignment="1">
      <alignment vertical="top"/>
    </xf>
    <xf numFmtId="0" fontId="6" fillId="0" borderId="11" xfId="0" applyFont="1" applyBorder="1" applyAlignment="1">
      <alignment horizontal="left" vertical="top" wrapText="1"/>
    </xf>
    <xf numFmtId="0" fontId="10" fillId="36" borderId="11" xfId="0" applyFont="1" applyFill="1" applyBorder="1" applyAlignment="1">
      <alignment horizontal="left" vertical="top" wrapText="1"/>
    </xf>
    <xf numFmtId="0" fontId="10" fillId="36" borderId="11" xfId="0" applyFont="1" applyFill="1" applyBorder="1" applyAlignment="1">
      <alignment horizontal="left" vertical="top" wrapText="1"/>
    </xf>
    <xf numFmtId="0" fontId="6" fillId="36" borderId="11" xfId="0" applyFont="1" applyFill="1" applyBorder="1" applyAlignment="1">
      <alignment horizontal="left" vertical="top" wrapText="1"/>
    </xf>
    <xf numFmtId="0" fontId="6" fillId="36" borderId="10" xfId="0" applyFont="1" applyFill="1" applyBorder="1" applyAlignment="1">
      <alignment horizontal="center" vertical="top" wrapText="1"/>
    </xf>
    <xf numFmtId="0" fontId="10" fillId="0" borderId="10" xfId="0" applyFont="1" applyBorder="1" applyAlignment="1">
      <alignment horizontal="center" vertical="top" wrapText="1"/>
    </xf>
    <xf numFmtId="0" fontId="10" fillId="36" borderId="10" xfId="0" applyFont="1" applyFill="1" applyBorder="1" applyAlignment="1">
      <alignment horizontal="center" vertical="top" wrapText="1"/>
    </xf>
    <xf numFmtId="0" fontId="6" fillId="0" borderId="26" xfId="0" applyFont="1" applyBorder="1" applyAlignment="1">
      <alignment horizontal="right" vertical="top"/>
    </xf>
    <xf numFmtId="0" fontId="6" fillId="36" borderId="11" xfId="0" applyFont="1" applyFill="1" applyBorder="1" applyAlignment="1">
      <alignment horizontal="left" vertical="top" wrapText="1"/>
    </xf>
    <xf numFmtId="0" fontId="6" fillId="36" borderId="10" xfId="0" applyFont="1" applyFill="1" applyBorder="1" applyAlignment="1">
      <alignment horizontal="center" vertical="top" wrapText="1"/>
    </xf>
    <xf numFmtId="0" fontId="6" fillId="36" borderId="11" xfId="0" applyFont="1" applyFill="1" applyBorder="1" applyAlignment="1">
      <alignment horizontal="left" vertical="top" wrapText="1"/>
    </xf>
    <xf numFmtId="3" fontId="6" fillId="0" borderId="26" xfId="0" applyNumberFormat="1" applyFont="1" applyBorder="1" applyAlignment="1">
      <alignment/>
    </xf>
    <xf numFmtId="3" fontId="6" fillId="0" borderId="27" xfId="0" applyNumberFormat="1" applyFont="1" applyBorder="1" applyAlignment="1">
      <alignment/>
    </xf>
    <xf numFmtId="3" fontId="6" fillId="0" borderId="11" xfId="0" applyNumberFormat="1" applyFont="1" applyBorder="1" applyAlignment="1">
      <alignment/>
    </xf>
    <xf numFmtId="3" fontId="6" fillId="0" borderId="40" xfId="0" applyNumberFormat="1" applyFont="1" applyBorder="1" applyAlignment="1">
      <alignment/>
    </xf>
    <xf numFmtId="3" fontId="6" fillId="0" borderId="23" xfId="0" applyNumberFormat="1" applyFont="1" applyBorder="1" applyAlignment="1">
      <alignment vertical="top"/>
    </xf>
    <xf numFmtId="3" fontId="6" fillId="0" borderId="29" xfId="0" applyNumberFormat="1" applyFont="1" applyBorder="1" applyAlignment="1">
      <alignment/>
    </xf>
    <xf numFmtId="3" fontId="6" fillId="0" borderId="31" xfId="0" applyNumberFormat="1" applyFont="1" applyBorder="1" applyAlignment="1">
      <alignment/>
    </xf>
    <xf numFmtId="0" fontId="10" fillId="0" borderId="11" xfId="0" applyFont="1" applyBorder="1" applyAlignment="1">
      <alignment vertical="top"/>
    </xf>
    <xf numFmtId="0" fontId="6" fillId="0" borderId="41" xfId="0" applyFont="1" applyBorder="1" applyAlignment="1">
      <alignment horizontal="center" vertical="top"/>
    </xf>
    <xf numFmtId="0" fontId="6" fillId="0" borderId="17" xfId="0" applyFont="1" applyBorder="1" applyAlignment="1">
      <alignment vertical="top"/>
    </xf>
    <xf numFmtId="0" fontId="6" fillId="0" borderId="26" xfId="0" applyFont="1" applyBorder="1" applyAlignment="1">
      <alignment horizontal="right" vertical="top"/>
    </xf>
    <xf numFmtId="3" fontId="6" fillId="0" borderId="10" xfId="0" applyNumberFormat="1" applyFont="1" applyBorder="1" applyAlignment="1">
      <alignment vertical="top"/>
    </xf>
    <xf numFmtId="3" fontId="6" fillId="0" borderId="10" xfId="0" applyNumberFormat="1" applyFont="1" applyBorder="1" applyAlignment="1">
      <alignment/>
    </xf>
    <xf numFmtId="0" fontId="6" fillId="0" borderId="12" xfId="0" applyFont="1" applyBorder="1" applyAlignment="1">
      <alignment/>
    </xf>
    <xf numFmtId="0" fontId="10"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0" fontId="49" fillId="10" borderId="11" xfId="0" applyFont="1" applyFill="1" applyBorder="1" applyAlignment="1">
      <alignment horizontal="center" vertical="center"/>
    </xf>
    <xf numFmtId="0" fontId="54" fillId="7" borderId="16" xfId="0" applyFont="1" applyFill="1" applyBorder="1" applyAlignment="1">
      <alignment/>
    </xf>
    <xf numFmtId="0" fontId="6" fillId="0" borderId="11" xfId="0" applyFont="1" applyBorder="1" applyAlignment="1">
      <alignment horizontal="justify" vertical="center" wrapText="1"/>
    </xf>
    <xf numFmtId="0" fontId="10" fillId="33"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27" xfId="0" applyFont="1" applyFill="1" applyBorder="1" applyAlignment="1">
      <alignment horizontal="center" vertical="top"/>
    </xf>
    <xf numFmtId="0" fontId="6" fillId="0" borderId="33" xfId="0" applyFont="1" applyFill="1" applyBorder="1" applyAlignment="1">
      <alignment vertical="top"/>
    </xf>
    <xf numFmtId="0" fontId="6" fillId="0" borderId="10" xfId="0" applyFont="1" applyFill="1" applyBorder="1" applyAlignment="1">
      <alignment vertical="top"/>
    </xf>
    <xf numFmtId="0" fontId="6" fillId="0" borderId="26" xfId="0" applyFont="1" applyFill="1" applyBorder="1" applyAlignment="1">
      <alignment vertical="top"/>
    </xf>
    <xf numFmtId="0" fontId="6" fillId="0" borderId="27" xfId="0" applyFont="1" applyFill="1" applyBorder="1" applyAlignment="1">
      <alignment vertical="top"/>
    </xf>
    <xf numFmtId="0" fontId="6" fillId="10" borderId="42" xfId="0" applyFont="1" applyFill="1" applyBorder="1" applyAlignment="1">
      <alignment horizontal="center"/>
    </xf>
    <xf numFmtId="0" fontId="14" fillId="0" borderId="10" xfId="0" applyFont="1" applyBorder="1" applyAlignment="1">
      <alignment horizontal="center" vertical="top" wrapText="1"/>
    </xf>
    <xf numFmtId="0" fontId="6" fillId="0" borderId="0" xfId="0" applyFont="1" applyAlignment="1">
      <alignment horizontal="center"/>
    </xf>
    <xf numFmtId="0" fontId="10" fillId="10" borderId="31" xfId="0" applyFont="1" applyFill="1" applyBorder="1" applyAlignment="1">
      <alignment horizontal="center"/>
    </xf>
    <xf numFmtId="0" fontId="10" fillId="10" borderId="24" xfId="0" applyFont="1" applyFill="1" applyBorder="1" applyAlignment="1">
      <alignment horizontal="center"/>
    </xf>
    <xf numFmtId="0" fontId="10" fillId="10"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3" fillId="0" borderId="10" xfId="0" applyFont="1" applyBorder="1" applyAlignment="1">
      <alignment horizontal="center" vertical="top" wrapText="1"/>
    </xf>
    <xf numFmtId="0" fontId="13" fillId="0" borderId="10" xfId="0" applyFont="1" applyBorder="1" applyAlignment="1">
      <alignment horizontal="center" vertical="top" wrapText="1"/>
    </xf>
    <xf numFmtId="0" fontId="50" fillId="0" borderId="27" xfId="0" applyFont="1" applyBorder="1" applyAlignment="1">
      <alignment horizontal="center" vertical="top" wrapText="1"/>
    </xf>
    <xf numFmtId="0" fontId="6" fillId="0" borderId="17" xfId="0" applyFont="1" applyFill="1" applyBorder="1" applyAlignment="1">
      <alignment vertical="top"/>
    </xf>
    <xf numFmtId="0" fontId="6" fillId="0" borderId="41" xfId="0" applyFont="1" applyFill="1" applyBorder="1" applyAlignment="1">
      <alignment horizontal="center" vertical="top"/>
    </xf>
    <xf numFmtId="0" fontId="6" fillId="0" borderId="33" xfId="0" applyFont="1" applyFill="1" applyBorder="1" applyAlignment="1">
      <alignment horizontal="right" vertical="top"/>
    </xf>
    <xf numFmtId="3" fontId="6" fillId="0" borderId="26" xfId="0" applyNumberFormat="1" applyFont="1" applyFill="1" applyBorder="1" applyAlignment="1">
      <alignment vertical="top"/>
    </xf>
    <xf numFmtId="3" fontId="6" fillId="0" borderId="27" xfId="0" applyNumberFormat="1" applyFont="1" applyFill="1" applyBorder="1" applyAlignment="1">
      <alignment vertical="top"/>
    </xf>
    <xf numFmtId="3" fontId="6" fillId="0" borderId="15" xfId="0" applyNumberFormat="1" applyFont="1" applyFill="1" applyBorder="1" applyAlignment="1">
      <alignment vertical="top"/>
    </xf>
    <xf numFmtId="3" fontId="6" fillId="0" borderId="23" xfId="0" applyNumberFormat="1" applyFont="1" applyFill="1" applyBorder="1" applyAlignment="1">
      <alignment vertical="top"/>
    </xf>
    <xf numFmtId="3" fontId="6" fillId="0" borderId="22" xfId="0" applyNumberFormat="1" applyFont="1" applyFill="1" applyBorder="1" applyAlignment="1">
      <alignment vertical="top"/>
    </xf>
    <xf numFmtId="3" fontId="6" fillId="0" borderId="11" xfId="0" applyNumberFormat="1" applyFont="1" applyFill="1" applyBorder="1" applyAlignment="1">
      <alignment vertical="top"/>
    </xf>
    <xf numFmtId="3" fontId="6" fillId="0" borderId="10" xfId="0" applyNumberFormat="1" applyFont="1" applyFill="1" applyBorder="1" applyAlignment="1">
      <alignment vertical="top"/>
    </xf>
    <xf numFmtId="0" fontId="6" fillId="0" borderId="0" xfId="0" applyFont="1" applyFill="1" applyAlignment="1">
      <alignment/>
    </xf>
    <xf numFmtId="0" fontId="6" fillId="0" borderId="11" xfId="0" applyFont="1" applyFill="1" applyBorder="1" applyAlignment="1">
      <alignment horizontal="left" vertical="top" wrapText="1"/>
    </xf>
    <xf numFmtId="3" fontId="6" fillId="0" borderId="26" xfId="0" applyNumberFormat="1" applyFont="1" applyFill="1" applyBorder="1" applyAlignment="1">
      <alignment/>
    </xf>
    <xf numFmtId="3" fontId="6" fillId="0" borderId="27" xfId="0" applyNumberFormat="1" applyFont="1" applyFill="1" applyBorder="1" applyAlignment="1">
      <alignment/>
    </xf>
    <xf numFmtId="3" fontId="6" fillId="0" borderId="33" xfId="0" applyNumberFormat="1" applyFont="1" applyFill="1" applyBorder="1" applyAlignment="1">
      <alignment/>
    </xf>
    <xf numFmtId="3" fontId="6" fillId="0" borderId="11" xfId="0" applyNumberFormat="1" applyFont="1" applyFill="1" applyBorder="1" applyAlignment="1">
      <alignment/>
    </xf>
    <xf numFmtId="3" fontId="6" fillId="0" borderId="10" xfId="0" applyNumberFormat="1" applyFont="1" applyFill="1" applyBorder="1" applyAlignment="1">
      <alignment/>
    </xf>
    <xf numFmtId="0" fontId="6" fillId="0" borderId="12" xfId="0" applyFont="1" applyFill="1" applyBorder="1" applyAlignment="1">
      <alignment/>
    </xf>
    <xf numFmtId="0" fontId="4" fillId="0" borderId="11" xfId="0" applyFont="1" applyFill="1" applyBorder="1" applyAlignment="1">
      <alignment horizontal="left" vertical="top" wrapText="1"/>
    </xf>
    <xf numFmtId="0" fontId="0" fillId="0" borderId="27" xfId="0" applyFont="1" applyBorder="1" applyAlignment="1">
      <alignment horizontal="center" vertical="top" wrapText="1"/>
    </xf>
    <xf numFmtId="0" fontId="0" fillId="10" borderId="16" xfId="0" applyFont="1" applyFill="1" applyBorder="1" applyAlignment="1">
      <alignment horizontal="center" vertical="top"/>
    </xf>
    <xf numFmtId="0" fontId="49" fillId="10" borderId="0" xfId="0" applyFont="1" applyFill="1" applyBorder="1" applyAlignment="1">
      <alignment vertical="top"/>
    </xf>
    <xf numFmtId="0" fontId="0" fillId="10" borderId="14" xfId="0" applyFont="1" applyFill="1" applyBorder="1" applyAlignment="1">
      <alignment horizontal="center" vertical="top"/>
    </xf>
    <xf numFmtId="0" fontId="49" fillId="10" borderId="27" xfId="0" applyFont="1" applyFill="1" applyBorder="1" applyAlignment="1">
      <alignment horizontal="center" vertical="center" wrapText="1"/>
    </xf>
    <xf numFmtId="0" fontId="49" fillId="33" borderId="27" xfId="0" applyFont="1" applyFill="1" applyBorder="1" applyAlignment="1">
      <alignment horizontal="center" vertical="center" wrapText="1"/>
    </xf>
    <xf numFmtId="0" fontId="0" fillId="0" borderId="27" xfId="0" applyFont="1" applyBorder="1" applyAlignment="1">
      <alignment horizontal="center" vertical="top"/>
    </xf>
    <xf numFmtId="0" fontId="0" fillId="33" borderId="27" xfId="0" applyFont="1" applyFill="1" applyBorder="1" applyAlignment="1">
      <alignment horizontal="center" vertical="top"/>
    </xf>
    <xf numFmtId="0" fontId="0" fillId="0" borderId="41" xfId="0" applyFont="1" applyBorder="1" applyAlignment="1">
      <alignment horizontal="center" vertical="top"/>
    </xf>
    <xf numFmtId="0" fontId="0" fillId="0" borderId="27" xfId="0" applyFont="1" applyFill="1" applyBorder="1" applyAlignment="1">
      <alignment horizontal="center" vertical="top"/>
    </xf>
    <xf numFmtId="0" fontId="0" fillId="0" borderId="0" xfId="0" applyFont="1" applyAlignment="1">
      <alignment horizontal="center" vertical="top"/>
    </xf>
    <xf numFmtId="0" fontId="57" fillId="0" borderId="10" xfId="0" applyFont="1" applyFill="1" applyBorder="1" applyAlignment="1">
      <alignment horizontal="center" vertical="top" wrapText="1"/>
    </xf>
    <xf numFmtId="0" fontId="57" fillId="0" borderId="10" xfId="0" applyFont="1" applyBorder="1" applyAlignment="1">
      <alignment horizontal="center" vertical="top" wrapText="1"/>
    </xf>
    <xf numFmtId="0" fontId="50" fillId="0" borderId="27" xfId="0" applyFont="1" applyBorder="1" applyAlignment="1">
      <alignment horizontal="center" vertical="top" wrapText="1"/>
    </xf>
    <xf numFmtId="0" fontId="50" fillId="0" borderId="33" xfId="0" applyFont="1" applyBorder="1" applyAlignment="1">
      <alignment vertical="top"/>
    </xf>
    <xf numFmtId="0" fontId="50" fillId="0" borderId="27" xfId="0" applyFont="1" applyBorder="1" applyAlignment="1">
      <alignment horizontal="center" vertical="top"/>
    </xf>
    <xf numFmtId="0" fontId="50" fillId="0" borderId="10" xfId="0" applyFont="1" applyBorder="1" applyAlignment="1">
      <alignment vertical="top"/>
    </xf>
    <xf numFmtId="0" fontId="50" fillId="0" borderId="26" xfId="0" applyFont="1" applyBorder="1" applyAlignment="1">
      <alignment vertical="top"/>
    </xf>
    <xf numFmtId="0" fontId="50" fillId="0" borderId="27" xfId="0" applyFont="1" applyBorder="1" applyAlignment="1">
      <alignment vertical="top"/>
    </xf>
    <xf numFmtId="3" fontId="50" fillId="0" borderId="26" xfId="0" applyNumberFormat="1" applyFont="1" applyBorder="1" applyAlignment="1">
      <alignment vertical="top"/>
    </xf>
    <xf numFmtId="3" fontId="50" fillId="0" borderId="27" xfId="0" applyNumberFormat="1" applyFont="1" applyBorder="1" applyAlignment="1">
      <alignment vertical="top"/>
    </xf>
    <xf numFmtId="3" fontId="50" fillId="0" borderId="15" xfId="0" applyNumberFormat="1" applyFont="1" applyBorder="1" applyAlignment="1">
      <alignment vertical="top"/>
    </xf>
    <xf numFmtId="3" fontId="50" fillId="0" borderId="24" xfId="0" applyNumberFormat="1" applyFont="1" applyBorder="1" applyAlignment="1">
      <alignment vertical="top"/>
    </xf>
    <xf numFmtId="3" fontId="50" fillId="0" borderId="22" xfId="0" applyNumberFormat="1" applyFont="1" applyBorder="1" applyAlignment="1">
      <alignment vertical="top"/>
    </xf>
    <xf numFmtId="3" fontId="50" fillId="0" borderId="11" xfId="0" applyNumberFormat="1" applyFont="1" applyBorder="1" applyAlignment="1">
      <alignment vertical="top"/>
    </xf>
    <xf numFmtId="0" fontId="50" fillId="34" borderId="10" xfId="0" applyFont="1" applyFill="1" applyBorder="1" applyAlignment="1">
      <alignment horizontal="center" vertical="top" wrapText="1"/>
    </xf>
    <xf numFmtId="0" fontId="50" fillId="0" borderId="11" xfId="0" applyFont="1" applyBorder="1" applyAlignment="1">
      <alignment horizontal="left" vertical="top" wrapText="1"/>
    </xf>
    <xf numFmtId="0" fontId="50" fillId="0" borderId="10" xfId="0" applyFont="1" applyBorder="1" applyAlignment="1">
      <alignment horizontal="center" vertical="top" wrapText="1"/>
    </xf>
    <xf numFmtId="0" fontId="50" fillId="0" borderId="11" xfId="0" applyFont="1" applyFill="1" applyBorder="1" applyAlignment="1">
      <alignment horizontal="left" vertical="top" wrapText="1"/>
    </xf>
    <xf numFmtId="0" fontId="57" fillId="0" borderId="10" xfId="0" applyFont="1" applyFill="1" applyBorder="1" applyAlignment="1">
      <alignment horizontal="center" vertical="top" wrapText="1"/>
    </xf>
    <xf numFmtId="0" fontId="57" fillId="36" borderId="11" xfId="0" applyFont="1" applyFill="1" applyBorder="1" applyAlignment="1">
      <alignment horizontal="left" vertical="top" wrapText="1"/>
    </xf>
    <xf numFmtId="0" fontId="57" fillId="36" borderId="10" xfId="0" applyFont="1" applyFill="1" applyBorder="1" applyAlignment="1">
      <alignment horizontal="center" vertical="top" wrapText="1"/>
    </xf>
    <xf numFmtId="0" fontId="50" fillId="0" borderId="33" xfId="0" applyFont="1" applyBorder="1" applyAlignment="1">
      <alignment vertical="top"/>
    </xf>
    <xf numFmtId="0" fontId="50" fillId="0" borderId="27" xfId="0" applyFont="1" applyBorder="1" applyAlignment="1">
      <alignment horizontal="center" vertical="top"/>
    </xf>
    <xf numFmtId="0" fontId="50" fillId="0" borderId="10" xfId="0" applyFont="1" applyBorder="1" applyAlignment="1">
      <alignment vertical="top"/>
    </xf>
    <xf numFmtId="0" fontId="50" fillId="0" borderId="26" xfId="0" applyFont="1" applyBorder="1" applyAlignment="1">
      <alignment vertical="top"/>
    </xf>
    <xf numFmtId="0" fontId="50" fillId="0" borderId="27" xfId="0" applyFont="1" applyBorder="1" applyAlignment="1">
      <alignment vertical="top"/>
    </xf>
    <xf numFmtId="0" fontId="57" fillId="36" borderId="11" xfId="0" applyFont="1" applyFill="1" applyBorder="1" applyAlignment="1">
      <alignment horizontal="left" vertical="top" wrapText="1"/>
    </xf>
    <xf numFmtId="0" fontId="58" fillId="0" borderId="11" xfId="0" applyFont="1" applyBorder="1" applyAlignment="1">
      <alignment horizontal="justify" vertical="center"/>
    </xf>
    <xf numFmtId="0" fontId="57" fillId="0" borderId="11" xfId="0" applyFont="1" applyBorder="1" applyAlignment="1">
      <alignment vertical="top"/>
    </xf>
    <xf numFmtId="0" fontId="50" fillId="0" borderId="41" xfId="0" applyFont="1" applyBorder="1" applyAlignment="1">
      <alignment horizontal="center" vertical="top"/>
    </xf>
    <xf numFmtId="0" fontId="50" fillId="0" borderId="17" xfId="0" applyFont="1" applyBorder="1" applyAlignment="1">
      <alignment vertical="top"/>
    </xf>
    <xf numFmtId="0" fontId="50" fillId="0" borderId="26" xfId="0" applyFont="1" applyBorder="1" applyAlignment="1">
      <alignment horizontal="right" vertical="top"/>
    </xf>
    <xf numFmtId="0" fontId="50" fillId="36" borderId="11" xfId="0" applyFont="1" applyFill="1" applyBorder="1" applyAlignment="1">
      <alignment horizontal="left" vertical="top" wrapText="1"/>
    </xf>
    <xf numFmtId="0" fontId="50" fillId="36" borderId="10" xfId="0" applyFont="1" applyFill="1" applyBorder="1" applyAlignment="1">
      <alignment horizontal="center" vertical="top" wrapText="1"/>
    </xf>
    <xf numFmtId="0" fontId="50" fillId="0" borderId="11" xfId="0" applyFont="1" applyBorder="1" applyAlignment="1">
      <alignment horizontal="justify" vertical="center"/>
    </xf>
    <xf numFmtId="0" fontId="57" fillId="0" borderId="11" xfId="0" applyFont="1" applyBorder="1" applyAlignment="1">
      <alignment vertical="top" wrapText="1"/>
    </xf>
    <xf numFmtId="0" fontId="57" fillId="0" borderId="11" xfId="0" applyFont="1" applyFill="1" applyBorder="1" applyAlignment="1">
      <alignment vertical="top" wrapText="1"/>
    </xf>
    <xf numFmtId="0" fontId="57" fillId="0" borderId="11" xfId="0" applyFont="1" applyBorder="1" applyAlignment="1">
      <alignment horizontal="left" vertical="top" wrapText="1"/>
    </xf>
    <xf numFmtId="0" fontId="10" fillId="0" borderId="11" xfId="0" applyFont="1" applyBorder="1" applyAlignment="1">
      <alignment horizontal="left" vertical="top" wrapText="1"/>
    </xf>
    <xf numFmtId="0" fontId="50" fillId="0" borderId="27" xfId="0" applyFont="1" applyFill="1" applyBorder="1" applyAlignment="1">
      <alignment horizontal="center" vertical="top"/>
    </xf>
    <xf numFmtId="0" fontId="50" fillId="0" borderId="17" xfId="0" applyFont="1" applyFill="1" applyBorder="1" applyAlignment="1">
      <alignment vertical="top"/>
    </xf>
    <xf numFmtId="0" fontId="50" fillId="0" borderId="41" xfId="0" applyFont="1" applyFill="1" applyBorder="1" applyAlignment="1">
      <alignment horizontal="center" vertical="top"/>
    </xf>
    <xf numFmtId="0" fontId="50" fillId="0" borderId="10" xfId="0" applyFont="1" applyFill="1" applyBorder="1" applyAlignment="1">
      <alignment vertical="top"/>
    </xf>
    <xf numFmtId="0" fontId="50" fillId="0" borderId="26" xfId="0" applyFont="1" applyFill="1" applyBorder="1" applyAlignment="1">
      <alignment vertical="top"/>
    </xf>
    <xf numFmtId="0" fontId="50" fillId="0" borderId="11" xfId="0" applyFont="1" applyFill="1" applyBorder="1" applyAlignment="1">
      <alignment horizontal="left" vertical="top" wrapText="1"/>
    </xf>
    <xf numFmtId="0" fontId="50" fillId="0" borderId="10" xfId="0" applyFont="1" applyFill="1" applyBorder="1" applyAlignment="1">
      <alignment horizontal="center" vertical="top" wrapText="1"/>
    </xf>
    <xf numFmtId="0" fontId="50" fillId="0" borderId="33" xfId="0" applyFont="1" applyFill="1" applyBorder="1" applyAlignment="1">
      <alignment vertical="top"/>
    </xf>
    <xf numFmtId="0" fontId="50" fillId="0" borderId="27" xfId="0" applyFont="1" applyFill="1" applyBorder="1" applyAlignment="1">
      <alignment vertical="top"/>
    </xf>
    <xf numFmtId="0" fontId="57" fillId="0" borderId="11" xfId="0" applyFont="1" applyBorder="1" applyAlignment="1">
      <alignment vertical="top" wrapText="1"/>
    </xf>
    <xf numFmtId="0" fontId="14" fillId="0" borderId="11" xfId="0" applyFont="1" applyBorder="1" applyAlignment="1">
      <alignment vertical="center"/>
    </xf>
    <xf numFmtId="0" fontId="59" fillId="0" borderId="11" xfId="0" applyFont="1" applyFill="1" applyBorder="1" applyAlignment="1">
      <alignment horizontal="justify" vertical="center"/>
    </xf>
    <xf numFmtId="3" fontId="6" fillId="0" borderId="15" xfId="0" applyNumberFormat="1" applyFont="1" applyFill="1" applyBorder="1" applyAlignment="1">
      <alignment/>
    </xf>
    <xf numFmtId="3" fontId="6" fillId="0" borderId="23" xfId="0" applyNumberFormat="1" applyFont="1" applyFill="1" applyBorder="1" applyAlignment="1">
      <alignment/>
    </xf>
    <xf numFmtId="0" fontId="59" fillId="33" borderId="11" xfId="0" applyFont="1" applyFill="1" applyBorder="1" applyAlignment="1">
      <alignment horizontal="justify" vertical="center"/>
    </xf>
    <xf numFmtId="0" fontId="6" fillId="33" borderId="10" xfId="0" applyFont="1" applyFill="1" applyBorder="1" applyAlignment="1">
      <alignment horizontal="center" vertical="top" wrapText="1"/>
    </xf>
    <xf numFmtId="0" fontId="6" fillId="33" borderId="17" xfId="0" applyFont="1" applyFill="1" applyBorder="1" applyAlignment="1">
      <alignment vertical="top"/>
    </xf>
    <xf numFmtId="0" fontId="6" fillId="33" borderId="41" xfId="0" applyFont="1" applyFill="1" applyBorder="1" applyAlignment="1">
      <alignment horizontal="center" vertical="top"/>
    </xf>
    <xf numFmtId="0" fontId="6" fillId="33" borderId="10" xfId="0" applyFont="1" applyFill="1" applyBorder="1" applyAlignment="1">
      <alignment vertical="top"/>
    </xf>
    <xf numFmtId="0" fontId="6" fillId="33" borderId="26" xfId="0" applyFont="1" applyFill="1" applyBorder="1" applyAlignment="1">
      <alignment vertical="top"/>
    </xf>
    <xf numFmtId="0" fontId="6" fillId="33" borderId="28" xfId="0" applyFont="1" applyFill="1" applyBorder="1" applyAlignment="1">
      <alignment vertical="top"/>
    </xf>
    <xf numFmtId="0" fontId="57" fillId="0" borderId="17" xfId="0" applyFont="1" applyFill="1" applyBorder="1" applyAlignment="1">
      <alignment vertical="top"/>
    </xf>
    <xf numFmtId="0" fontId="57" fillId="0" borderId="10" xfId="0" applyFont="1" applyFill="1" applyBorder="1" applyAlignment="1">
      <alignment vertical="top"/>
    </xf>
    <xf numFmtId="0" fontId="57" fillId="0" borderId="26" xfId="0" applyFont="1" applyFill="1" applyBorder="1" applyAlignment="1">
      <alignment vertical="top"/>
    </xf>
    <xf numFmtId="0" fontId="57" fillId="0" borderId="33" xfId="0" applyFont="1" applyFill="1" applyBorder="1" applyAlignment="1">
      <alignment horizontal="right" vertical="top"/>
    </xf>
    <xf numFmtId="0" fontId="50" fillId="0" borderId="27" xfId="0" applyFont="1" applyFill="1" applyBorder="1" applyAlignment="1">
      <alignment horizontal="center" vertical="top" wrapText="1"/>
    </xf>
    <xf numFmtId="0" fontId="16" fillId="0" borderId="11" xfId="0" applyFont="1" applyFill="1" applyBorder="1" applyAlignment="1">
      <alignment horizontal="justify" vertical="center"/>
    </xf>
    <xf numFmtId="0" fontId="1" fillId="37" borderId="43" xfId="0" applyFont="1" applyFill="1" applyBorder="1" applyAlignment="1">
      <alignment vertical="top" wrapText="1"/>
    </xf>
    <xf numFmtId="0" fontId="0" fillId="0" borderId="44" xfId="0" applyFont="1" applyBorder="1" applyAlignment="1">
      <alignment vertical="top"/>
    </xf>
    <xf numFmtId="0" fontId="0" fillId="0" borderId="45" xfId="0" applyFont="1" applyBorder="1" applyAlignment="1">
      <alignment vertical="top"/>
    </xf>
    <xf numFmtId="0" fontId="6" fillId="16" borderId="43" xfId="0" applyFont="1" applyFill="1" applyBorder="1" applyAlignment="1">
      <alignment vertical="top" wrapText="1"/>
    </xf>
    <xf numFmtId="0" fontId="6" fillId="16" borderId="44" xfId="0" applyFont="1" applyFill="1" applyBorder="1" applyAlignment="1">
      <alignment vertical="top"/>
    </xf>
    <xf numFmtId="0" fontId="6" fillId="16" borderId="45" xfId="0" applyFont="1" applyFill="1" applyBorder="1" applyAlignment="1">
      <alignment vertical="top"/>
    </xf>
    <xf numFmtId="0" fontId="2" fillId="33" borderId="30" xfId="0" applyFont="1" applyFill="1" applyBorder="1" applyAlignment="1">
      <alignment horizontal="center" vertical="center"/>
    </xf>
    <xf numFmtId="0" fontId="0" fillId="33" borderId="25" xfId="0"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17"/>
  <sheetViews>
    <sheetView tabSelected="1" zoomScale="96" zoomScaleNormal="96" zoomScalePageLayoutView="0" workbookViewId="0" topLeftCell="A1">
      <pane ySplit="4" topLeftCell="A5" activePane="bottomLeft" state="frozen"/>
      <selection pane="topLeft" activeCell="A1" sqref="A1"/>
      <selection pane="bottomLeft" activeCell="D4" sqref="D4"/>
    </sheetView>
  </sheetViews>
  <sheetFormatPr defaultColWidth="9.140625" defaultRowHeight="15"/>
  <cols>
    <col min="1" max="1" width="8.7109375" style="9" customWidth="1"/>
    <col min="2" max="2" width="111.28125" style="0" customWidth="1"/>
    <col min="3" max="3" width="7.7109375" style="220" customWidth="1"/>
    <col min="4" max="4" width="10.421875" style="257" customWidth="1"/>
    <col min="5" max="5" width="6.8515625" style="1" customWidth="1"/>
    <col min="6" max="6" width="7.28125" style="2" customWidth="1"/>
    <col min="7" max="7" width="6.57421875" style="1" customWidth="1"/>
    <col min="8" max="8" width="7.8515625" style="7" customWidth="1"/>
    <col min="9" max="9" width="7.421875" style="1" customWidth="1"/>
    <col min="10" max="10" width="7.00390625" style="1" customWidth="1"/>
    <col min="11" max="12" width="11.8515625" style="0" customWidth="1"/>
    <col min="13" max="13" width="15.00390625" style="0" customWidth="1"/>
    <col min="14" max="14" width="10.7109375" style="0" customWidth="1"/>
    <col min="15" max="15" width="12.57421875" style="0" customWidth="1"/>
    <col min="18" max="18" width="28.00390625" style="0" customWidth="1"/>
    <col min="19" max="19" width="27.28125" style="65" customWidth="1"/>
  </cols>
  <sheetData>
    <row r="1" spans="1:19" ht="15">
      <c r="A1" s="80"/>
      <c r="B1" s="49"/>
      <c r="C1" s="221"/>
      <c r="D1" s="248"/>
      <c r="E1" s="16"/>
      <c r="F1" s="17"/>
      <c r="G1" s="16"/>
      <c r="H1" s="16"/>
      <c r="I1" s="16"/>
      <c r="J1" s="18"/>
      <c r="K1" s="83"/>
      <c r="L1" s="209" t="s">
        <v>1</v>
      </c>
      <c r="M1" s="19"/>
      <c r="N1" s="19"/>
      <c r="O1" s="19"/>
      <c r="P1" s="19"/>
      <c r="Q1" s="84"/>
      <c r="R1" s="324" t="s">
        <v>173</v>
      </c>
      <c r="S1" s="327" t="s">
        <v>150</v>
      </c>
    </row>
    <row r="2" spans="1:19" ht="15">
      <c r="A2" s="80" t="s">
        <v>24</v>
      </c>
      <c r="B2" s="330" t="s">
        <v>13</v>
      </c>
      <c r="C2" s="218"/>
      <c r="D2" s="249" t="s">
        <v>151</v>
      </c>
      <c r="E2" s="78"/>
      <c r="F2" s="11"/>
      <c r="G2" s="10"/>
      <c r="H2" s="10"/>
      <c r="I2" s="10"/>
      <c r="J2" s="12"/>
      <c r="K2" s="85" t="s">
        <v>153</v>
      </c>
      <c r="L2" s="20"/>
      <c r="M2" s="86"/>
      <c r="N2" s="20"/>
      <c r="O2" s="20"/>
      <c r="P2" s="20"/>
      <c r="Q2" s="20"/>
      <c r="R2" s="325"/>
      <c r="S2" s="328"/>
    </row>
    <row r="3" spans="1:19" ht="20.25" customHeight="1" thickBot="1">
      <c r="A3" s="81" t="s">
        <v>23</v>
      </c>
      <c r="B3" s="331"/>
      <c r="C3" s="222"/>
      <c r="D3" s="250"/>
      <c r="E3" s="13"/>
      <c r="F3" s="11"/>
      <c r="G3" s="13"/>
      <c r="H3" s="13"/>
      <c r="I3" s="13"/>
      <c r="J3" s="14"/>
      <c r="K3" s="20"/>
      <c r="L3" s="20"/>
      <c r="M3" s="20"/>
      <c r="N3" s="20"/>
      <c r="O3" s="20"/>
      <c r="P3" s="20"/>
      <c r="Q3" s="20"/>
      <c r="R3" s="325"/>
      <c r="S3" s="328"/>
    </row>
    <row r="4" spans="1:19" ht="160.5" customHeight="1" thickBot="1">
      <c r="A4" s="208" t="s">
        <v>27</v>
      </c>
      <c r="B4" s="82" t="s">
        <v>152</v>
      </c>
      <c r="C4" s="223" t="s">
        <v>199</v>
      </c>
      <c r="D4" s="251" t="s">
        <v>203</v>
      </c>
      <c r="E4" s="95" t="s">
        <v>4</v>
      </c>
      <c r="F4" s="108" t="s">
        <v>6</v>
      </c>
      <c r="G4" s="95" t="s">
        <v>5</v>
      </c>
      <c r="H4" s="108" t="s">
        <v>7</v>
      </c>
      <c r="I4" s="95" t="s">
        <v>2</v>
      </c>
      <c r="J4" s="15" t="s">
        <v>3</v>
      </c>
      <c r="K4" s="21" t="s">
        <v>160</v>
      </c>
      <c r="L4" s="22" t="s">
        <v>161</v>
      </c>
      <c r="M4" s="23" t="s">
        <v>162</v>
      </c>
      <c r="N4" s="24" t="s">
        <v>20</v>
      </c>
      <c r="O4" s="23" t="s">
        <v>10</v>
      </c>
      <c r="P4" s="25" t="s">
        <v>148</v>
      </c>
      <c r="Q4" s="26" t="s">
        <v>149</v>
      </c>
      <c r="R4" s="326"/>
      <c r="S4" s="329"/>
    </row>
    <row r="5" spans="1:19" ht="20.25" customHeight="1">
      <c r="A5" s="50"/>
      <c r="B5" s="27" t="s">
        <v>14</v>
      </c>
      <c r="C5" s="224"/>
      <c r="D5" s="252"/>
      <c r="E5" s="112"/>
      <c r="F5" s="113"/>
      <c r="G5" s="112"/>
      <c r="H5" s="114"/>
      <c r="I5" s="115"/>
      <c r="J5" s="113"/>
      <c r="K5" s="116"/>
      <c r="L5" s="117"/>
      <c r="M5" s="118"/>
      <c r="N5" s="119"/>
      <c r="O5" s="120"/>
      <c r="P5" s="121"/>
      <c r="Q5" s="122"/>
      <c r="R5" s="109" t="s">
        <v>154</v>
      </c>
      <c r="S5" s="110">
        <v>20090</v>
      </c>
    </row>
    <row r="6" spans="1:19" ht="33.75" customHeight="1">
      <c r="A6" s="28">
        <v>301</v>
      </c>
      <c r="B6" s="61" t="s">
        <v>143</v>
      </c>
      <c r="C6" s="63" t="s">
        <v>28</v>
      </c>
      <c r="D6" s="247" t="s">
        <v>32</v>
      </c>
      <c r="E6" s="96">
        <v>50</v>
      </c>
      <c r="F6" s="98" t="s">
        <v>1</v>
      </c>
      <c r="G6" s="96">
        <v>20</v>
      </c>
      <c r="H6" s="4">
        <v>0</v>
      </c>
      <c r="I6" s="100">
        <v>24</v>
      </c>
      <c r="J6" s="101">
        <v>0</v>
      </c>
      <c r="K6" s="36">
        <v>100000</v>
      </c>
      <c r="L6" s="37"/>
      <c r="M6" s="38">
        <f>MAX(0,K6*(1-E6/100)-S6)</f>
        <v>50000</v>
      </c>
      <c r="N6" s="39">
        <f>(1-H6/100)*M6*G6/100</f>
        <v>10000</v>
      </c>
      <c r="O6" s="36">
        <f>IF(I6&gt;0,M6,0)</f>
        <v>50000</v>
      </c>
      <c r="P6" s="40">
        <f>O6*I6/100</f>
        <v>12000</v>
      </c>
      <c r="Q6" s="37">
        <f>O6*J6/100</f>
        <v>0</v>
      </c>
      <c r="R6" s="69"/>
      <c r="S6" s="70">
        <f>IF(F6=L1,0,L6)</f>
        <v>0</v>
      </c>
    </row>
    <row r="7" spans="1:19" ht="21" customHeight="1">
      <c r="A7" s="29"/>
      <c r="B7" s="60" t="s">
        <v>39</v>
      </c>
      <c r="C7" s="140"/>
      <c r="D7" s="253"/>
      <c r="E7" s="96"/>
      <c r="F7" s="98"/>
      <c r="G7" s="96"/>
      <c r="H7" s="4"/>
      <c r="I7" s="100"/>
      <c r="J7" s="101"/>
      <c r="K7" s="41"/>
      <c r="L7" s="42"/>
      <c r="M7" s="38"/>
      <c r="N7" s="39"/>
      <c r="O7" s="36"/>
      <c r="P7" s="35"/>
      <c r="Q7" s="42"/>
      <c r="R7" s="68"/>
      <c r="S7" s="70"/>
    </row>
    <row r="8" spans="1:19" ht="18" customHeight="1">
      <c r="A8" s="29"/>
      <c r="B8" s="89" t="s">
        <v>40</v>
      </c>
      <c r="C8" s="140"/>
      <c r="D8" s="253"/>
      <c r="E8" s="96"/>
      <c r="F8" s="98"/>
      <c r="G8" s="96"/>
      <c r="H8" s="4"/>
      <c r="I8" s="100"/>
      <c r="J8" s="101"/>
      <c r="K8" s="41"/>
      <c r="L8" s="42"/>
      <c r="M8" s="38"/>
      <c r="N8" s="39"/>
      <c r="O8" s="36"/>
      <c r="P8" s="35"/>
      <c r="Q8" s="42"/>
      <c r="R8" s="69"/>
      <c r="S8" s="70"/>
    </row>
    <row r="9" spans="1:19" ht="35.25" customHeight="1">
      <c r="A9" s="30">
        <v>302</v>
      </c>
      <c r="B9" s="59" t="s">
        <v>45</v>
      </c>
      <c r="C9" s="63" t="s">
        <v>28</v>
      </c>
      <c r="D9" s="253" t="s">
        <v>30</v>
      </c>
      <c r="E9" s="96">
        <v>50</v>
      </c>
      <c r="F9" s="98" t="s">
        <v>1</v>
      </c>
      <c r="G9" s="96">
        <v>20</v>
      </c>
      <c r="H9" s="4">
        <v>0</v>
      </c>
      <c r="I9" s="100">
        <v>24</v>
      </c>
      <c r="J9" s="101">
        <v>12.3</v>
      </c>
      <c r="K9" s="41">
        <v>100000</v>
      </c>
      <c r="L9" s="42"/>
      <c r="M9" s="38">
        <f>MAX(0,K9*(1-E9/100)-S9)</f>
        <v>50000</v>
      </c>
      <c r="N9" s="39">
        <f>(1-H9/100)*M9*G9/100</f>
        <v>10000</v>
      </c>
      <c r="O9" s="36">
        <f>IF(I9&gt;0,M9,0)</f>
        <v>50000</v>
      </c>
      <c r="P9" s="35">
        <f>O9*I9/100</f>
        <v>12000</v>
      </c>
      <c r="Q9" s="42">
        <f>O9*J9/100</f>
        <v>6150</v>
      </c>
      <c r="R9" s="69"/>
      <c r="S9" s="70">
        <f>IF(F9=L1,0,L9)</f>
        <v>0</v>
      </c>
    </row>
    <row r="10" spans="1:19" ht="18.75" customHeight="1">
      <c r="A10" s="29"/>
      <c r="B10" s="60" t="s">
        <v>39</v>
      </c>
      <c r="C10" s="140"/>
      <c r="D10" s="253"/>
      <c r="E10" s="96"/>
      <c r="F10" s="98"/>
      <c r="G10" s="96"/>
      <c r="H10" s="4"/>
      <c r="I10" s="100"/>
      <c r="J10" s="101"/>
      <c r="K10" s="41"/>
      <c r="L10" s="42"/>
      <c r="M10" s="38"/>
      <c r="N10" s="39"/>
      <c r="O10" s="36"/>
      <c r="P10" s="35"/>
      <c r="Q10" s="42"/>
      <c r="R10" s="68"/>
      <c r="S10" s="70"/>
    </row>
    <row r="11" spans="1:19" ht="36.75" customHeight="1">
      <c r="A11" s="29"/>
      <c r="B11" s="62" t="s">
        <v>43</v>
      </c>
      <c r="C11" s="140"/>
      <c r="D11" s="253"/>
      <c r="E11" s="96"/>
      <c r="F11" s="98"/>
      <c r="G11" s="96"/>
      <c r="H11" s="4"/>
      <c r="I11" s="100"/>
      <c r="J11" s="101"/>
      <c r="K11" s="41"/>
      <c r="L11" s="42"/>
      <c r="M11" s="38"/>
      <c r="N11" s="39"/>
      <c r="O11" s="36"/>
      <c r="P11" s="35"/>
      <c r="Q11" s="42"/>
      <c r="R11" s="68"/>
      <c r="S11" s="70"/>
    </row>
    <row r="12" spans="1:19" ht="35.25" customHeight="1">
      <c r="A12" s="28">
        <v>303</v>
      </c>
      <c r="B12" s="59" t="s">
        <v>44</v>
      </c>
      <c r="C12" s="63" t="s">
        <v>28</v>
      </c>
      <c r="D12" s="247" t="s">
        <v>32</v>
      </c>
      <c r="E12" s="96">
        <v>43</v>
      </c>
      <c r="F12" s="98" t="s">
        <v>1</v>
      </c>
      <c r="G12" s="96">
        <v>20</v>
      </c>
      <c r="H12" s="4">
        <v>0</v>
      </c>
      <c r="I12" s="100">
        <v>24</v>
      </c>
      <c r="J12" s="101">
        <v>0</v>
      </c>
      <c r="K12" s="41">
        <v>20000</v>
      </c>
      <c r="L12" s="42"/>
      <c r="M12" s="38">
        <f>MAX(0,K12*(1-E12/100)-S12)</f>
        <v>11400.000000000002</v>
      </c>
      <c r="N12" s="39">
        <f>(1-H12/100)*M12*G12/100</f>
        <v>2280.0000000000005</v>
      </c>
      <c r="O12" s="36">
        <f>IF(I12&gt;0,M12,0)</f>
        <v>11400.000000000002</v>
      </c>
      <c r="P12" s="35">
        <f>O12*I12/100</f>
        <v>2736.0000000000005</v>
      </c>
      <c r="Q12" s="42">
        <f>O12*J12/100</f>
        <v>0</v>
      </c>
      <c r="R12" s="68"/>
      <c r="S12" s="70">
        <f>IF(F12=L1,0,L12)</f>
        <v>0</v>
      </c>
    </row>
    <row r="13" spans="1:19" ht="21" customHeight="1">
      <c r="A13" s="6"/>
      <c r="B13" s="60" t="s">
        <v>41</v>
      </c>
      <c r="C13" s="140"/>
      <c r="D13" s="253"/>
      <c r="E13" s="96"/>
      <c r="F13" s="98"/>
      <c r="G13" s="96"/>
      <c r="H13" s="4"/>
      <c r="I13" s="100"/>
      <c r="J13" s="101"/>
      <c r="K13" s="41"/>
      <c r="L13" s="42"/>
      <c r="M13" s="38"/>
      <c r="N13" s="39"/>
      <c r="O13" s="36"/>
      <c r="P13" s="35"/>
      <c r="Q13" s="42"/>
      <c r="R13" s="68"/>
      <c r="S13" s="70"/>
    </row>
    <row r="14" spans="1:19" ht="17.25" customHeight="1">
      <c r="A14" s="6"/>
      <c r="B14" s="60" t="s">
        <v>38</v>
      </c>
      <c r="C14" s="140"/>
      <c r="D14" s="253"/>
      <c r="E14" s="96"/>
      <c r="F14" s="98"/>
      <c r="G14" s="96"/>
      <c r="H14" s="4"/>
      <c r="I14" s="100"/>
      <c r="J14" s="101"/>
      <c r="K14" s="41"/>
      <c r="L14" s="42"/>
      <c r="M14" s="38"/>
      <c r="N14" s="39"/>
      <c r="O14" s="36"/>
      <c r="P14" s="35"/>
      <c r="Q14" s="42"/>
      <c r="R14" s="68"/>
      <c r="S14" s="70"/>
    </row>
    <row r="15" spans="1:19" ht="32.25" customHeight="1">
      <c r="A15" s="30">
        <v>304</v>
      </c>
      <c r="B15" s="59" t="s">
        <v>46</v>
      </c>
      <c r="C15" s="63" t="s">
        <v>28</v>
      </c>
      <c r="D15" s="253" t="s">
        <v>30</v>
      </c>
      <c r="E15" s="96">
        <v>43</v>
      </c>
      <c r="F15" s="98" t="s">
        <v>1</v>
      </c>
      <c r="G15" s="96">
        <v>20</v>
      </c>
      <c r="H15" s="4">
        <v>0</v>
      </c>
      <c r="I15" s="100">
        <v>24</v>
      </c>
      <c r="J15" s="101">
        <v>12.3</v>
      </c>
      <c r="K15" s="41">
        <v>30000</v>
      </c>
      <c r="L15" s="42"/>
      <c r="M15" s="38">
        <f>MAX(0,K15*(1-E15/100)-S15)</f>
        <v>17100.000000000004</v>
      </c>
      <c r="N15" s="39">
        <f>(1-H15/100)*M15*G15/100</f>
        <v>3420.0000000000005</v>
      </c>
      <c r="O15" s="36">
        <f>IF(I15&gt;0,M15,0)</f>
        <v>17100.000000000004</v>
      </c>
      <c r="P15" s="35">
        <f>O15*I15/100</f>
        <v>4104.000000000001</v>
      </c>
      <c r="Q15" s="42">
        <f>O15*J15/100</f>
        <v>2103.3000000000006</v>
      </c>
      <c r="R15" s="68"/>
      <c r="S15" s="70">
        <f>IF(F15=L1,0,L15)</f>
        <v>0</v>
      </c>
    </row>
    <row r="16" spans="1:19" ht="19.5" customHeight="1">
      <c r="A16" s="6"/>
      <c r="B16" s="60" t="s">
        <v>41</v>
      </c>
      <c r="C16" s="140"/>
      <c r="D16" s="253"/>
      <c r="E16" s="96"/>
      <c r="F16" s="98"/>
      <c r="G16" s="96"/>
      <c r="H16" s="4"/>
      <c r="I16" s="100"/>
      <c r="J16" s="101"/>
      <c r="K16" s="41"/>
      <c r="L16" s="42"/>
      <c r="M16" s="38"/>
      <c r="N16" s="39"/>
      <c r="O16" s="36"/>
      <c r="P16" s="35"/>
      <c r="Q16" s="42"/>
      <c r="R16" s="68"/>
      <c r="S16" s="70"/>
    </row>
    <row r="17" spans="1:19" ht="30.75" customHeight="1">
      <c r="A17" s="6"/>
      <c r="B17" s="60" t="s">
        <v>42</v>
      </c>
      <c r="C17" s="140"/>
      <c r="D17" s="253"/>
      <c r="E17" s="96"/>
      <c r="F17" s="98"/>
      <c r="G17" s="96"/>
      <c r="H17" s="4"/>
      <c r="I17" s="100"/>
      <c r="J17" s="101"/>
      <c r="K17" s="41"/>
      <c r="L17" s="42"/>
      <c r="M17" s="38"/>
      <c r="N17" s="39"/>
      <c r="O17" s="36"/>
      <c r="P17" s="35"/>
      <c r="Q17" s="42"/>
      <c r="R17" s="68"/>
      <c r="S17" s="70"/>
    </row>
    <row r="18" spans="1:19" ht="32.25" customHeight="1">
      <c r="A18" s="28">
        <v>305</v>
      </c>
      <c r="B18" s="59" t="s">
        <v>47</v>
      </c>
      <c r="C18" s="63" t="s">
        <v>28</v>
      </c>
      <c r="D18" s="247" t="s">
        <v>32</v>
      </c>
      <c r="E18" s="96">
        <v>34</v>
      </c>
      <c r="F18" s="98" t="s">
        <v>1</v>
      </c>
      <c r="G18" s="96">
        <v>20</v>
      </c>
      <c r="H18" s="4">
        <v>0</v>
      </c>
      <c r="I18" s="100">
        <v>24</v>
      </c>
      <c r="J18" s="101">
        <v>0</v>
      </c>
      <c r="K18" s="41">
        <v>40000</v>
      </c>
      <c r="L18" s="42"/>
      <c r="M18" s="38">
        <f>MAX(0,K18*(1-E18/100)-S18)</f>
        <v>26399.999999999996</v>
      </c>
      <c r="N18" s="39">
        <f>(1-H18/100)*M18*G18/100</f>
        <v>5279.999999999999</v>
      </c>
      <c r="O18" s="36">
        <f>IF(I18&gt;0,M18,0)</f>
        <v>26399.999999999996</v>
      </c>
      <c r="P18" s="35">
        <f>O18*I18/100</f>
        <v>6335.999999999999</v>
      </c>
      <c r="Q18" s="42">
        <f>O18*J18/100</f>
        <v>0</v>
      </c>
      <c r="R18" s="68"/>
      <c r="S18" s="70">
        <f>IF(F18=L1,0,L18)</f>
        <v>0</v>
      </c>
    </row>
    <row r="19" spans="1:19" ht="18.75" customHeight="1">
      <c r="A19" s="28"/>
      <c r="B19" s="60" t="s">
        <v>48</v>
      </c>
      <c r="C19" s="140"/>
      <c r="D19" s="253"/>
      <c r="E19" s="96"/>
      <c r="F19" s="98"/>
      <c r="G19" s="96"/>
      <c r="H19" s="4"/>
      <c r="I19" s="100"/>
      <c r="J19" s="101"/>
      <c r="K19" s="41"/>
      <c r="L19" s="42"/>
      <c r="M19" s="38"/>
      <c r="N19" s="39"/>
      <c r="O19" s="36"/>
      <c r="P19" s="35"/>
      <c r="Q19" s="42"/>
      <c r="R19" s="68"/>
      <c r="S19" s="70"/>
    </row>
    <row r="20" spans="1:19" ht="16.5" customHeight="1">
      <c r="A20" s="6"/>
      <c r="B20" s="90" t="s">
        <v>38</v>
      </c>
      <c r="C20" s="140"/>
      <c r="D20" s="253"/>
      <c r="E20" s="96"/>
      <c r="F20" s="98"/>
      <c r="G20" s="96"/>
      <c r="H20" s="4"/>
      <c r="I20" s="100"/>
      <c r="J20" s="101"/>
      <c r="K20" s="41"/>
      <c r="L20" s="42"/>
      <c r="M20" s="38"/>
      <c r="N20" s="39"/>
      <c r="O20" s="36"/>
      <c r="P20" s="35"/>
      <c r="Q20" s="42"/>
      <c r="R20" s="68"/>
      <c r="S20" s="70"/>
    </row>
    <row r="21" spans="1:19" ht="32.25" customHeight="1">
      <c r="A21" s="30">
        <v>306</v>
      </c>
      <c r="B21" s="59" t="s">
        <v>49</v>
      </c>
      <c r="C21" s="63" t="s">
        <v>28</v>
      </c>
      <c r="D21" s="253" t="s">
        <v>30</v>
      </c>
      <c r="E21" s="96">
        <v>34</v>
      </c>
      <c r="F21" s="98" t="s">
        <v>1</v>
      </c>
      <c r="G21" s="96">
        <v>20</v>
      </c>
      <c r="H21" s="4">
        <v>0</v>
      </c>
      <c r="I21" s="100">
        <v>24</v>
      </c>
      <c r="J21" s="101">
        <v>12.3</v>
      </c>
      <c r="K21" s="41">
        <v>50000</v>
      </c>
      <c r="L21" s="42"/>
      <c r="M21" s="38">
        <f>MAX(0,K21*(1-E21/100)-S21)</f>
        <v>32999.99999999999</v>
      </c>
      <c r="N21" s="39">
        <f>(1-H21/100)*M21*G21/100</f>
        <v>6599.999999999999</v>
      </c>
      <c r="O21" s="36">
        <f>IF(I21&gt;0,M21,0)</f>
        <v>32999.99999999999</v>
      </c>
      <c r="P21" s="35">
        <f>O21*I21/100</f>
        <v>7919.999999999997</v>
      </c>
      <c r="Q21" s="42">
        <f>O21*J21/100</f>
        <v>4058.9999999999995</v>
      </c>
      <c r="R21" s="68"/>
      <c r="S21" s="70">
        <f>IF(F21=L1,0,L21)</f>
        <v>0</v>
      </c>
    </row>
    <row r="22" spans="1:19" ht="19.5" customHeight="1">
      <c r="A22" s="6"/>
      <c r="B22" s="60" t="s">
        <v>48</v>
      </c>
      <c r="C22" s="140"/>
      <c r="D22" s="253"/>
      <c r="E22" s="96"/>
      <c r="F22" s="98"/>
      <c r="G22" s="96"/>
      <c r="H22" s="4"/>
      <c r="I22" s="100"/>
      <c r="J22" s="101"/>
      <c r="K22" s="41"/>
      <c r="L22" s="42"/>
      <c r="M22" s="38"/>
      <c r="N22" s="39"/>
      <c r="O22" s="36"/>
      <c r="P22" s="35"/>
      <c r="Q22" s="42"/>
      <c r="R22" s="68"/>
      <c r="S22" s="70"/>
    </row>
    <row r="23" spans="1:19" ht="30.75" customHeight="1">
      <c r="A23" s="6"/>
      <c r="B23" s="60" t="s">
        <v>42</v>
      </c>
      <c r="C23" s="140"/>
      <c r="D23" s="253"/>
      <c r="E23" s="96"/>
      <c r="F23" s="98"/>
      <c r="G23" s="96"/>
      <c r="H23" s="4"/>
      <c r="I23" s="100"/>
      <c r="J23" s="101"/>
      <c r="K23" s="41"/>
      <c r="L23" s="42"/>
      <c r="M23" s="38"/>
      <c r="N23" s="39"/>
      <c r="O23" s="36"/>
      <c r="P23" s="35"/>
      <c r="Q23" s="42"/>
      <c r="R23" s="68"/>
      <c r="S23" s="70"/>
    </row>
    <row r="24" spans="1:19" ht="46.5" customHeight="1">
      <c r="A24" s="30">
        <v>307</v>
      </c>
      <c r="B24" s="59" t="s">
        <v>50</v>
      </c>
      <c r="C24" s="63" t="s">
        <v>28</v>
      </c>
      <c r="D24" s="247" t="s">
        <v>32</v>
      </c>
      <c r="E24" s="96">
        <v>50</v>
      </c>
      <c r="F24" s="98" t="s">
        <v>0</v>
      </c>
      <c r="G24" s="96">
        <v>20</v>
      </c>
      <c r="H24" s="4">
        <v>0</v>
      </c>
      <c r="I24" s="100">
        <v>24</v>
      </c>
      <c r="J24" s="101">
        <v>0</v>
      </c>
      <c r="K24" s="41">
        <v>60000</v>
      </c>
      <c r="L24" s="42">
        <v>3333</v>
      </c>
      <c r="M24" s="38">
        <f>MAX(0,K24*(1-E24/100)-S24)</f>
        <v>26667</v>
      </c>
      <c r="N24" s="39">
        <f>(1-H24/100)*M24*G24/100</f>
        <v>5333.4</v>
      </c>
      <c r="O24" s="36">
        <f>IF(I24&gt;0,M24,0)</f>
        <v>26667</v>
      </c>
      <c r="P24" s="35">
        <f>O24*I24/100</f>
        <v>6400.08</v>
      </c>
      <c r="Q24" s="42">
        <f>O24*J24/100</f>
        <v>0</v>
      </c>
      <c r="R24" s="68"/>
      <c r="S24" s="70">
        <f>IF(F24=L1,0,L24)</f>
        <v>3333</v>
      </c>
    </row>
    <row r="25" spans="1:19" ht="33.75" customHeight="1">
      <c r="A25" s="6"/>
      <c r="B25" s="60" t="s">
        <v>52</v>
      </c>
      <c r="C25" s="140"/>
      <c r="D25" s="253"/>
      <c r="E25" s="96"/>
      <c r="F25" s="98"/>
      <c r="G25" s="96"/>
      <c r="H25" s="4"/>
      <c r="I25" s="100"/>
      <c r="J25" s="101"/>
      <c r="K25" s="41"/>
      <c r="L25" s="42"/>
      <c r="M25" s="38"/>
      <c r="N25" s="39"/>
      <c r="O25" s="36"/>
      <c r="P25" s="35"/>
      <c r="Q25" s="42"/>
      <c r="R25" s="68"/>
      <c r="S25" s="70"/>
    </row>
    <row r="26" spans="1:19" ht="18" customHeight="1">
      <c r="A26" s="6"/>
      <c r="B26" s="60" t="s">
        <v>51</v>
      </c>
      <c r="C26" s="140"/>
      <c r="D26" s="253"/>
      <c r="E26" s="96"/>
      <c r="F26" s="98"/>
      <c r="G26" s="96"/>
      <c r="H26" s="4"/>
      <c r="I26" s="100"/>
      <c r="J26" s="101"/>
      <c r="K26" s="41"/>
      <c r="L26" s="42"/>
      <c r="M26" s="38"/>
      <c r="N26" s="39"/>
      <c r="O26" s="36"/>
      <c r="P26" s="35"/>
      <c r="Q26" s="42"/>
      <c r="R26" s="68"/>
      <c r="S26" s="70"/>
    </row>
    <row r="27" spans="1:19" ht="48" customHeight="1">
      <c r="A27" s="30">
        <v>308</v>
      </c>
      <c r="B27" s="59" t="s">
        <v>53</v>
      </c>
      <c r="C27" s="63" t="s">
        <v>28</v>
      </c>
      <c r="D27" s="253" t="s">
        <v>30</v>
      </c>
      <c r="E27" s="96">
        <v>50</v>
      </c>
      <c r="F27" s="98" t="s">
        <v>0</v>
      </c>
      <c r="G27" s="96">
        <v>20</v>
      </c>
      <c r="H27" s="4">
        <v>0</v>
      </c>
      <c r="I27" s="100">
        <v>24</v>
      </c>
      <c r="J27" s="101">
        <v>12.3</v>
      </c>
      <c r="K27" s="41">
        <v>70000</v>
      </c>
      <c r="L27" s="42">
        <v>2222</v>
      </c>
      <c r="M27" s="38">
        <f>MAX(0,K27*(1-E27/100)-S27)</f>
        <v>32778</v>
      </c>
      <c r="N27" s="39">
        <f>(1-H27/100)*M27*G27/100</f>
        <v>6555.6</v>
      </c>
      <c r="O27" s="36">
        <f>IF(I27&gt;0,M27,0)</f>
        <v>32778</v>
      </c>
      <c r="P27" s="35">
        <f>O27*I27/100</f>
        <v>7866.72</v>
      </c>
      <c r="Q27" s="42">
        <f>O27*J27/100</f>
        <v>4031.6940000000004</v>
      </c>
      <c r="R27" s="68"/>
      <c r="S27" s="70">
        <f>IF(F27=L1,0,L27)</f>
        <v>2222</v>
      </c>
    </row>
    <row r="28" spans="1:19" ht="36" customHeight="1">
      <c r="A28" s="6"/>
      <c r="B28" s="60" t="s">
        <v>55</v>
      </c>
      <c r="C28" s="140"/>
      <c r="D28" s="253"/>
      <c r="E28" s="96"/>
      <c r="F28" s="98"/>
      <c r="G28" s="96"/>
      <c r="H28" s="4"/>
      <c r="I28" s="100"/>
      <c r="J28" s="101"/>
      <c r="K28" s="41"/>
      <c r="L28" s="42"/>
      <c r="M28" s="38"/>
      <c r="N28" s="39"/>
      <c r="O28" s="36"/>
      <c r="P28" s="35"/>
      <c r="Q28" s="42"/>
      <c r="R28" s="68"/>
      <c r="S28" s="70"/>
    </row>
    <row r="29" spans="1:19" ht="33.75" customHeight="1">
      <c r="A29" s="6"/>
      <c r="B29" s="60" t="s">
        <v>58</v>
      </c>
      <c r="C29" s="140"/>
      <c r="D29" s="253"/>
      <c r="E29" s="96"/>
      <c r="F29" s="98"/>
      <c r="G29" s="96"/>
      <c r="H29" s="4"/>
      <c r="I29" s="100"/>
      <c r="J29" s="101"/>
      <c r="K29" s="41"/>
      <c r="L29" s="42"/>
      <c r="M29" s="38"/>
      <c r="N29" s="39"/>
      <c r="O29" s="36"/>
      <c r="P29" s="35"/>
      <c r="Q29" s="42"/>
      <c r="R29" s="68"/>
      <c r="S29" s="70"/>
    </row>
    <row r="30" spans="1:19" ht="49.5" customHeight="1">
      <c r="A30" s="30">
        <v>309</v>
      </c>
      <c r="B30" s="59" t="s">
        <v>56</v>
      </c>
      <c r="C30" s="63" t="s">
        <v>28</v>
      </c>
      <c r="D30" s="247" t="s">
        <v>32</v>
      </c>
      <c r="E30" s="96">
        <v>43</v>
      </c>
      <c r="F30" s="98" t="s">
        <v>0</v>
      </c>
      <c r="G30" s="96">
        <v>20</v>
      </c>
      <c r="H30" s="4">
        <v>0</v>
      </c>
      <c r="I30" s="100">
        <v>24</v>
      </c>
      <c r="J30" s="101">
        <v>0</v>
      </c>
      <c r="K30" s="41">
        <v>80000</v>
      </c>
      <c r="L30" s="42">
        <v>12000</v>
      </c>
      <c r="M30" s="38">
        <f>MAX(0,K30*(1-E30/100)-S30)</f>
        <v>33600.00000000001</v>
      </c>
      <c r="N30" s="39">
        <f>(1-H30/100)*M30*G30/100</f>
        <v>6720.000000000001</v>
      </c>
      <c r="O30" s="36">
        <f>IF(I30&gt;0,M30,0)</f>
        <v>33600.00000000001</v>
      </c>
      <c r="P30" s="35">
        <f>O30*I30/100</f>
        <v>8064.000000000003</v>
      </c>
      <c r="Q30" s="42">
        <f>O30*J30/100</f>
        <v>0</v>
      </c>
      <c r="R30" s="68"/>
      <c r="S30" s="70">
        <f>IF(F30=L1,0,L30)</f>
        <v>12000</v>
      </c>
    </row>
    <row r="31" spans="1:19" ht="33" customHeight="1">
      <c r="A31" s="6"/>
      <c r="B31" s="60" t="s">
        <v>57</v>
      </c>
      <c r="C31" s="140"/>
      <c r="D31" s="253"/>
      <c r="E31" s="96"/>
      <c r="F31" s="98"/>
      <c r="G31" s="96"/>
      <c r="H31" s="4"/>
      <c r="I31" s="100"/>
      <c r="J31" s="101"/>
      <c r="K31" s="41"/>
      <c r="L31" s="42"/>
      <c r="M31" s="38"/>
      <c r="N31" s="39"/>
      <c r="O31" s="36"/>
      <c r="P31" s="35"/>
      <c r="Q31" s="42"/>
      <c r="R31" s="68"/>
      <c r="S31" s="70"/>
    </row>
    <row r="32" spans="1:19" ht="18" customHeight="1">
      <c r="A32" s="6"/>
      <c r="B32" s="60" t="s">
        <v>38</v>
      </c>
      <c r="C32" s="140"/>
      <c r="D32" s="253"/>
      <c r="E32" s="96"/>
      <c r="F32" s="98"/>
      <c r="G32" s="96"/>
      <c r="H32" s="4"/>
      <c r="I32" s="100"/>
      <c r="J32" s="101"/>
      <c r="K32" s="41"/>
      <c r="L32" s="42"/>
      <c r="M32" s="38"/>
      <c r="N32" s="39"/>
      <c r="O32" s="36"/>
      <c r="P32" s="35"/>
      <c r="Q32" s="42"/>
      <c r="R32" s="68"/>
      <c r="S32" s="70"/>
    </row>
    <row r="33" spans="1:19" ht="48" customHeight="1">
      <c r="A33" s="30">
        <v>310</v>
      </c>
      <c r="B33" s="59" t="s">
        <v>59</v>
      </c>
      <c r="C33" s="63" t="s">
        <v>28</v>
      </c>
      <c r="D33" s="253" t="s">
        <v>30</v>
      </c>
      <c r="E33" s="96">
        <v>43</v>
      </c>
      <c r="F33" s="98" t="s">
        <v>0</v>
      </c>
      <c r="G33" s="96">
        <v>20</v>
      </c>
      <c r="H33" s="4">
        <v>0</v>
      </c>
      <c r="I33" s="100">
        <v>24</v>
      </c>
      <c r="J33" s="101">
        <v>12.3</v>
      </c>
      <c r="K33" s="41">
        <v>80000</v>
      </c>
      <c r="L33" s="42">
        <v>12000</v>
      </c>
      <c r="M33" s="38">
        <f>MAX(0,K33*(1-E33/100)-S33)</f>
        <v>33600.00000000001</v>
      </c>
      <c r="N33" s="39">
        <f>(1-H33/100)*M33*G33/100</f>
        <v>6720.000000000001</v>
      </c>
      <c r="O33" s="36">
        <f>IF(I33&gt;0,M33,0)</f>
        <v>33600.00000000001</v>
      </c>
      <c r="P33" s="35">
        <f>O33*I33/100</f>
        <v>8064.000000000003</v>
      </c>
      <c r="Q33" s="42">
        <f>O33*J33/100</f>
        <v>4132.800000000001</v>
      </c>
      <c r="R33" s="68"/>
      <c r="S33" s="70">
        <f>IF(F33=L1,0,L33)</f>
        <v>12000</v>
      </c>
    </row>
    <row r="34" spans="1:19" ht="32.25" customHeight="1">
      <c r="A34" s="6"/>
      <c r="B34" s="60" t="s">
        <v>61</v>
      </c>
      <c r="C34" s="140"/>
      <c r="D34" s="253"/>
      <c r="E34" s="96"/>
      <c r="F34" s="98"/>
      <c r="G34" s="96"/>
      <c r="H34" s="4"/>
      <c r="I34" s="100"/>
      <c r="J34" s="101"/>
      <c r="K34" s="41"/>
      <c r="L34" s="42"/>
      <c r="M34" s="38"/>
      <c r="N34" s="39"/>
      <c r="O34" s="36"/>
      <c r="P34" s="35"/>
      <c r="Q34" s="42"/>
      <c r="R34" s="68"/>
      <c r="S34" s="70"/>
    </row>
    <row r="35" spans="1:19" ht="31.5" customHeight="1">
      <c r="A35" s="6"/>
      <c r="B35" s="60" t="s">
        <v>60</v>
      </c>
      <c r="C35" s="140"/>
      <c r="D35" s="253"/>
      <c r="E35" s="96"/>
      <c r="F35" s="98"/>
      <c r="G35" s="96"/>
      <c r="H35" s="4"/>
      <c r="I35" s="100"/>
      <c r="J35" s="101"/>
      <c r="K35" s="41"/>
      <c r="L35" s="42"/>
      <c r="M35" s="38"/>
      <c r="N35" s="39"/>
      <c r="O35" s="36"/>
      <c r="P35" s="35"/>
      <c r="Q35" s="42"/>
      <c r="R35" s="68"/>
      <c r="S35" s="70"/>
    </row>
    <row r="36" spans="1:19" ht="44.25" customHeight="1">
      <c r="A36" s="30">
        <v>311</v>
      </c>
      <c r="B36" s="59" t="s">
        <v>62</v>
      </c>
      <c r="C36" s="63" t="s">
        <v>28</v>
      </c>
      <c r="D36" s="247" t="s">
        <v>32</v>
      </c>
      <c r="E36" s="96">
        <v>34</v>
      </c>
      <c r="F36" s="98" t="s">
        <v>0</v>
      </c>
      <c r="G36" s="96">
        <v>20</v>
      </c>
      <c r="H36" s="4">
        <v>0</v>
      </c>
      <c r="I36" s="100">
        <v>24</v>
      </c>
      <c r="J36" s="101">
        <v>0</v>
      </c>
      <c r="K36" s="41">
        <v>10000</v>
      </c>
      <c r="L36" s="42">
        <v>2122</v>
      </c>
      <c r="M36" s="38">
        <f>MAX(0,K36*(1-E36/100)-S36)</f>
        <v>4477.999999999999</v>
      </c>
      <c r="N36" s="39">
        <f>(1-H36/100)*M36*G36/100</f>
        <v>895.5999999999999</v>
      </c>
      <c r="O36" s="36">
        <f>IF(I36&gt;0,M36,0)</f>
        <v>4477.999999999999</v>
      </c>
      <c r="P36" s="35">
        <f>O36*I36/100</f>
        <v>1074.7199999999998</v>
      </c>
      <c r="Q36" s="42">
        <f>O36*J36/100</f>
        <v>0</v>
      </c>
      <c r="R36" s="68"/>
      <c r="S36" s="70">
        <f>IF(F36=L1,0,L36)</f>
        <v>2122</v>
      </c>
    </row>
    <row r="37" spans="1:19" ht="32.25" customHeight="1">
      <c r="A37" s="6"/>
      <c r="B37" s="60" t="s">
        <v>63</v>
      </c>
      <c r="C37" s="140"/>
      <c r="D37" s="253"/>
      <c r="E37" s="96"/>
      <c r="F37" s="98"/>
      <c r="G37" s="96"/>
      <c r="H37" s="4"/>
      <c r="I37" s="100"/>
      <c r="J37" s="101"/>
      <c r="K37" s="41"/>
      <c r="L37" s="42"/>
      <c r="M37" s="38"/>
      <c r="N37" s="39"/>
      <c r="O37" s="36"/>
      <c r="P37" s="35"/>
      <c r="Q37" s="42"/>
      <c r="R37" s="68"/>
      <c r="S37" s="70"/>
    </row>
    <row r="38" spans="1:19" ht="18.75" customHeight="1">
      <c r="A38" s="6"/>
      <c r="B38" s="60" t="s">
        <v>51</v>
      </c>
      <c r="C38" s="140"/>
      <c r="D38" s="253"/>
      <c r="E38" s="96"/>
      <c r="F38" s="98"/>
      <c r="G38" s="96"/>
      <c r="H38" s="4"/>
      <c r="I38" s="100"/>
      <c r="J38" s="101"/>
      <c r="K38" s="41"/>
      <c r="L38" s="42"/>
      <c r="M38" s="38"/>
      <c r="N38" s="39"/>
      <c r="O38" s="36"/>
      <c r="P38" s="35"/>
      <c r="Q38" s="42"/>
      <c r="R38" s="68"/>
      <c r="S38" s="70"/>
    </row>
    <row r="39" spans="1:19" ht="48" customHeight="1">
      <c r="A39" s="30">
        <v>312</v>
      </c>
      <c r="B39" s="59" t="s">
        <v>64</v>
      </c>
      <c r="C39" s="63" t="s">
        <v>28</v>
      </c>
      <c r="D39" s="253" t="s">
        <v>30</v>
      </c>
      <c r="E39" s="96">
        <v>34</v>
      </c>
      <c r="F39" s="98" t="s">
        <v>0</v>
      </c>
      <c r="G39" s="96">
        <v>20</v>
      </c>
      <c r="H39" s="4">
        <v>0</v>
      </c>
      <c r="I39" s="100">
        <v>24</v>
      </c>
      <c r="J39" s="101">
        <v>12.3</v>
      </c>
      <c r="K39" s="41">
        <v>10000</v>
      </c>
      <c r="L39" s="42">
        <v>1000</v>
      </c>
      <c r="M39" s="38">
        <f>MAX(0,K39*(1-E39/100)-S39)</f>
        <v>5599.999999999999</v>
      </c>
      <c r="N39" s="39">
        <f>(1-H39/100)*M39*G39/100</f>
        <v>1119.9999999999998</v>
      </c>
      <c r="O39" s="36">
        <f>IF(I39&gt;0,M39,0)</f>
        <v>5599.999999999999</v>
      </c>
      <c r="P39" s="35">
        <f>O39*I39/100</f>
        <v>1343.9999999999998</v>
      </c>
      <c r="Q39" s="42">
        <f>O39*J39/100</f>
        <v>688.8</v>
      </c>
      <c r="R39" s="68"/>
      <c r="S39" s="70">
        <f>IF(F39=L1,0,L39)</f>
        <v>1000</v>
      </c>
    </row>
    <row r="40" spans="1:19" ht="35.25" customHeight="1">
      <c r="A40" s="6"/>
      <c r="B40" s="60" t="s">
        <v>65</v>
      </c>
      <c r="C40" s="140"/>
      <c r="D40" s="253"/>
      <c r="E40" s="96"/>
      <c r="F40" s="98"/>
      <c r="G40" s="96"/>
      <c r="H40" s="4"/>
      <c r="I40" s="100"/>
      <c r="J40" s="101"/>
      <c r="K40" s="41"/>
      <c r="L40" s="42"/>
      <c r="M40" s="38"/>
      <c r="N40" s="39"/>
      <c r="O40" s="36"/>
      <c r="P40" s="35"/>
      <c r="Q40" s="42"/>
      <c r="R40" s="68"/>
      <c r="S40" s="70"/>
    </row>
    <row r="41" spans="1:19" ht="32.25" customHeight="1">
      <c r="A41" s="28"/>
      <c r="B41" s="60" t="s">
        <v>54</v>
      </c>
      <c r="C41" s="140"/>
      <c r="D41" s="253"/>
      <c r="E41" s="96"/>
      <c r="F41" s="98"/>
      <c r="G41" s="96"/>
      <c r="H41" s="4"/>
      <c r="I41" s="100"/>
      <c r="J41" s="101"/>
      <c r="K41" s="41"/>
      <c r="L41" s="42"/>
      <c r="M41" s="38"/>
      <c r="N41" s="39"/>
      <c r="O41" s="36"/>
      <c r="P41" s="35"/>
      <c r="Q41" s="42"/>
      <c r="R41" s="68"/>
      <c r="S41" s="70"/>
    </row>
    <row r="42" spans="1:19" ht="46.5" customHeight="1">
      <c r="A42" s="30">
        <v>313</v>
      </c>
      <c r="B42" s="59" t="s">
        <v>66</v>
      </c>
      <c r="C42" s="63" t="s">
        <v>28</v>
      </c>
      <c r="D42" s="247" t="s">
        <v>32</v>
      </c>
      <c r="E42" s="96">
        <v>0</v>
      </c>
      <c r="F42" s="98" t="s">
        <v>0</v>
      </c>
      <c r="G42" s="96">
        <v>20</v>
      </c>
      <c r="H42" s="4">
        <v>0</v>
      </c>
      <c r="I42" s="100">
        <v>24</v>
      </c>
      <c r="J42" s="101">
        <v>0</v>
      </c>
      <c r="K42" s="41">
        <v>10000</v>
      </c>
      <c r="L42" s="42">
        <v>1231</v>
      </c>
      <c r="M42" s="38">
        <f>MAX(0,K42*(1-E42/100)-S42)</f>
        <v>8769</v>
      </c>
      <c r="N42" s="39">
        <f>(1-H42/100)*M42*G42/100</f>
        <v>1753.8</v>
      </c>
      <c r="O42" s="36">
        <f>IF(I42&gt;0,M42,0)</f>
        <v>8769</v>
      </c>
      <c r="P42" s="35">
        <f>O42*I42/100</f>
        <v>2104.56</v>
      </c>
      <c r="Q42" s="42">
        <f>O42*J42/100</f>
        <v>0</v>
      </c>
      <c r="R42" s="68"/>
      <c r="S42" s="70">
        <f>IF(F42=L1,0,L42)</f>
        <v>1231</v>
      </c>
    </row>
    <row r="43" spans="1:19" ht="35.25" customHeight="1">
      <c r="A43" s="6"/>
      <c r="B43" s="60" t="s">
        <v>144</v>
      </c>
      <c r="C43" s="140"/>
      <c r="D43" s="253"/>
      <c r="E43" s="96"/>
      <c r="F43" s="98"/>
      <c r="G43" s="96"/>
      <c r="H43" s="4"/>
      <c r="I43" s="100"/>
      <c r="J43" s="101"/>
      <c r="K43" s="41"/>
      <c r="L43" s="42"/>
      <c r="M43" s="38"/>
      <c r="N43" s="39"/>
      <c r="O43" s="36"/>
      <c r="P43" s="35"/>
      <c r="Q43" s="42"/>
      <c r="R43" s="68"/>
      <c r="S43" s="70"/>
    </row>
    <row r="44" spans="1:19" ht="17.25" customHeight="1">
      <c r="A44" s="6"/>
      <c r="B44" s="60" t="s">
        <v>67</v>
      </c>
      <c r="C44" s="140"/>
      <c r="D44" s="253"/>
      <c r="E44" s="96"/>
      <c r="F44" s="98"/>
      <c r="G44" s="96"/>
      <c r="H44" s="4"/>
      <c r="I44" s="100"/>
      <c r="J44" s="101"/>
      <c r="K44" s="41"/>
      <c r="L44" s="42"/>
      <c r="M44" s="38"/>
      <c r="N44" s="39"/>
      <c r="O44" s="36"/>
      <c r="P44" s="35"/>
      <c r="Q44" s="42"/>
      <c r="R44" s="68"/>
      <c r="S44" s="70"/>
    </row>
    <row r="45" spans="1:19" ht="45.75" customHeight="1">
      <c r="A45" s="28">
        <v>314</v>
      </c>
      <c r="B45" s="59" t="s">
        <v>68</v>
      </c>
      <c r="C45" s="63" t="s">
        <v>28</v>
      </c>
      <c r="D45" s="253" t="s">
        <v>30</v>
      </c>
      <c r="E45" s="96">
        <v>0</v>
      </c>
      <c r="F45" s="98" t="s">
        <v>0</v>
      </c>
      <c r="G45" s="96">
        <v>20</v>
      </c>
      <c r="H45" s="4">
        <v>0</v>
      </c>
      <c r="I45" s="100">
        <v>24</v>
      </c>
      <c r="J45" s="101">
        <v>12.3</v>
      </c>
      <c r="K45" s="41">
        <v>20000</v>
      </c>
      <c r="L45" s="42">
        <v>5000</v>
      </c>
      <c r="M45" s="38">
        <f>MAX(0,K45*(1-E45/100)-S45)</f>
        <v>15000</v>
      </c>
      <c r="N45" s="39">
        <f>(1-H45/100)*M45*G45/100</f>
        <v>3000</v>
      </c>
      <c r="O45" s="36">
        <f>IF(I45&gt;0,M45,0)</f>
        <v>15000</v>
      </c>
      <c r="P45" s="35">
        <f>O45*I45/100</f>
        <v>3600</v>
      </c>
      <c r="Q45" s="42">
        <f>O45*J45/100</f>
        <v>1845</v>
      </c>
      <c r="R45" s="68"/>
      <c r="S45" s="70">
        <f>IF(F45=L1,0,L45)</f>
        <v>5000</v>
      </c>
    </row>
    <row r="46" spans="1:19" ht="33" customHeight="1">
      <c r="A46" s="6"/>
      <c r="B46" s="60" t="s">
        <v>70</v>
      </c>
      <c r="C46" s="140"/>
      <c r="D46" s="253"/>
      <c r="E46" s="96"/>
      <c r="F46" s="98"/>
      <c r="G46" s="96"/>
      <c r="H46" s="4"/>
      <c r="I46" s="100"/>
      <c r="J46" s="101"/>
      <c r="K46" s="41"/>
      <c r="L46" s="42"/>
      <c r="M46" s="38"/>
      <c r="N46" s="39"/>
      <c r="O46" s="36"/>
      <c r="P46" s="35"/>
      <c r="Q46" s="42"/>
      <c r="R46" s="68"/>
      <c r="S46" s="70"/>
    </row>
    <row r="47" spans="1:19" ht="32.25" customHeight="1">
      <c r="A47" s="6"/>
      <c r="B47" s="60" t="s">
        <v>69</v>
      </c>
      <c r="C47" s="140"/>
      <c r="D47" s="253"/>
      <c r="E47" s="96"/>
      <c r="F47" s="98"/>
      <c r="G47" s="96"/>
      <c r="H47" s="4"/>
      <c r="I47" s="100"/>
      <c r="J47" s="101"/>
      <c r="K47" s="41"/>
      <c r="L47" s="42"/>
      <c r="M47" s="38"/>
      <c r="N47" s="39"/>
      <c r="O47" s="36"/>
      <c r="P47" s="35"/>
      <c r="Q47" s="42"/>
      <c r="R47" s="68"/>
      <c r="S47" s="70"/>
    </row>
    <row r="48" spans="1:19" ht="105" customHeight="1">
      <c r="A48" s="28">
        <v>315</v>
      </c>
      <c r="B48" s="59" t="s">
        <v>71</v>
      </c>
      <c r="C48" s="63" t="s">
        <v>28</v>
      </c>
      <c r="D48" s="253" t="s">
        <v>1</v>
      </c>
      <c r="E48" s="96">
        <v>50</v>
      </c>
      <c r="F48" s="98" t="s">
        <v>1</v>
      </c>
      <c r="G48" s="96">
        <v>20</v>
      </c>
      <c r="H48" s="4">
        <v>0</v>
      </c>
      <c r="I48" s="100">
        <v>0</v>
      </c>
      <c r="J48" s="101">
        <v>0</v>
      </c>
      <c r="K48" s="41">
        <v>10000</v>
      </c>
      <c r="L48" s="42"/>
      <c r="M48" s="38">
        <f>MAX(0,K48*(1-E48/100)-S48)</f>
        <v>5000</v>
      </c>
      <c r="N48" s="39">
        <f>(1-H48/100)*M48*G48/100</f>
        <v>1000</v>
      </c>
      <c r="O48" s="36">
        <f>IF(I48&gt;0,M48,0)</f>
        <v>0</v>
      </c>
      <c r="P48" s="35">
        <f>O48*I48/100</f>
        <v>0</v>
      </c>
      <c r="Q48" s="42">
        <f>O48*J48/100</f>
        <v>0</v>
      </c>
      <c r="R48" s="68"/>
      <c r="S48" s="70">
        <f>IF(F48=L1,0,L48)</f>
        <v>0</v>
      </c>
    </row>
    <row r="49" spans="1:19" ht="22.5" customHeight="1">
      <c r="A49" s="6"/>
      <c r="B49" s="60" t="s">
        <v>72</v>
      </c>
      <c r="C49" s="140"/>
      <c r="D49" s="253"/>
      <c r="E49" s="96"/>
      <c r="F49" s="98"/>
      <c r="G49" s="96"/>
      <c r="H49" s="4"/>
      <c r="I49" s="100"/>
      <c r="J49" s="101"/>
      <c r="K49" s="41"/>
      <c r="L49" s="42"/>
      <c r="M49" s="38"/>
      <c r="N49" s="39"/>
      <c r="O49" s="36"/>
      <c r="P49" s="35"/>
      <c r="Q49" s="42"/>
      <c r="R49" s="68"/>
      <c r="S49" s="70">
        <f>IF(F49=L46,0,L49)</f>
        <v>0</v>
      </c>
    </row>
    <row r="50" spans="1:19" ht="18.75" customHeight="1">
      <c r="A50" s="6"/>
      <c r="B50" s="60" t="s">
        <v>16</v>
      </c>
      <c r="C50" s="140"/>
      <c r="D50" s="253"/>
      <c r="E50" s="96"/>
      <c r="F50" s="98"/>
      <c r="G50" s="96"/>
      <c r="H50" s="4"/>
      <c r="I50" s="100"/>
      <c r="J50" s="101"/>
      <c r="K50" s="41"/>
      <c r="L50" s="42"/>
      <c r="M50" s="38"/>
      <c r="N50" s="39"/>
      <c r="O50" s="36"/>
      <c r="P50" s="35"/>
      <c r="Q50" s="42"/>
      <c r="R50" s="68"/>
      <c r="S50" s="70">
        <f>IF(F50=L47,0,L50)</f>
        <v>0</v>
      </c>
    </row>
    <row r="51" spans="1:19" ht="102" customHeight="1">
      <c r="A51" s="32">
        <v>316</v>
      </c>
      <c r="B51" s="59" t="s">
        <v>73</v>
      </c>
      <c r="C51" s="63" t="s">
        <v>28</v>
      </c>
      <c r="D51" s="253" t="s">
        <v>1</v>
      </c>
      <c r="E51" s="96">
        <v>43</v>
      </c>
      <c r="F51" s="98" t="s">
        <v>1</v>
      </c>
      <c r="G51" s="96">
        <v>20</v>
      </c>
      <c r="H51" s="4">
        <v>0</v>
      </c>
      <c r="I51" s="100">
        <v>0</v>
      </c>
      <c r="J51" s="101">
        <v>0</v>
      </c>
      <c r="K51" s="41">
        <v>10000</v>
      </c>
      <c r="L51" s="42"/>
      <c r="M51" s="38">
        <f>MAX(0,K51*(1-E51/100)-S51)</f>
        <v>5700.000000000001</v>
      </c>
      <c r="N51" s="39">
        <f>(1-H51/100)*M51*G51/100</f>
        <v>1140.0000000000002</v>
      </c>
      <c r="O51" s="36">
        <f>IF(I51&gt;0,M51,0)</f>
        <v>0</v>
      </c>
      <c r="P51" s="35">
        <f>O51*I51/100</f>
        <v>0</v>
      </c>
      <c r="Q51" s="42">
        <f>O51*J51/100</f>
        <v>0</v>
      </c>
      <c r="R51" s="68"/>
      <c r="S51" s="70">
        <f>IF(F51=L1,0,L51)</f>
        <v>0</v>
      </c>
    </row>
    <row r="52" spans="1:19" ht="18.75" customHeight="1">
      <c r="A52" s="6"/>
      <c r="B52" s="60" t="s">
        <v>74</v>
      </c>
      <c r="C52" s="140"/>
      <c r="D52" s="253"/>
      <c r="E52" s="96"/>
      <c r="F52" s="98"/>
      <c r="G52" s="96"/>
      <c r="H52" s="4"/>
      <c r="I52" s="100"/>
      <c r="J52" s="101"/>
      <c r="K52" s="41"/>
      <c r="L52" s="42"/>
      <c r="M52" s="38"/>
      <c r="N52" s="39"/>
      <c r="O52" s="36"/>
      <c r="P52" s="35"/>
      <c r="Q52" s="42"/>
      <c r="R52" s="68"/>
      <c r="S52" s="70">
        <f>IF(F52=L48,0,L52)</f>
        <v>0</v>
      </c>
    </row>
    <row r="53" spans="1:19" ht="18.75" customHeight="1">
      <c r="A53" s="6"/>
      <c r="B53" s="60" t="s">
        <v>16</v>
      </c>
      <c r="C53" s="140"/>
      <c r="D53" s="253"/>
      <c r="E53" s="96"/>
      <c r="F53" s="98"/>
      <c r="G53" s="96"/>
      <c r="H53" s="4"/>
      <c r="I53" s="100"/>
      <c r="J53" s="101"/>
      <c r="K53" s="41"/>
      <c r="L53" s="42"/>
      <c r="M53" s="38"/>
      <c r="N53" s="39"/>
      <c r="O53" s="36"/>
      <c r="P53" s="35"/>
      <c r="Q53" s="42"/>
      <c r="R53" s="68"/>
      <c r="S53" s="70">
        <f>IF(F53=L49,0,L53)</f>
        <v>0</v>
      </c>
    </row>
    <row r="54" spans="1:19" ht="100.5" customHeight="1">
      <c r="A54" s="33">
        <v>317</v>
      </c>
      <c r="B54" s="59" t="s">
        <v>75</v>
      </c>
      <c r="C54" s="63" t="s">
        <v>28</v>
      </c>
      <c r="D54" s="253" t="s">
        <v>1</v>
      </c>
      <c r="E54" s="96">
        <v>34</v>
      </c>
      <c r="F54" s="98" t="s">
        <v>1</v>
      </c>
      <c r="G54" s="96">
        <v>20</v>
      </c>
      <c r="H54" s="4">
        <v>0</v>
      </c>
      <c r="I54" s="100">
        <v>0</v>
      </c>
      <c r="J54" s="101">
        <v>0</v>
      </c>
      <c r="K54" s="41">
        <v>10000</v>
      </c>
      <c r="L54" s="42"/>
      <c r="M54" s="38">
        <f>MAX(0,K54*(1-E54/100)-S54)</f>
        <v>6599.999999999999</v>
      </c>
      <c r="N54" s="39">
        <f>(1-H54/100)*M54*G54/100</f>
        <v>1319.9999999999998</v>
      </c>
      <c r="O54" s="36">
        <f>IF(I54&gt;0,M54,0)</f>
        <v>0</v>
      </c>
      <c r="P54" s="35">
        <f>O54*I54/100</f>
        <v>0</v>
      </c>
      <c r="Q54" s="42">
        <f>O54*J54/100</f>
        <v>0</v>
      </c>
      <c r="R54" s="68"/>
      <c r="S54" s="70">
        <f>IF(F54=L1,0,L54)</f>
        <v>0</v>
      </c>
    </row>
    <row r="55" spans="1:19" ht="18.75" customHeight="1">
      <c r="A55" s="6"/>
      <c r="B55" s="60" t="s">
        <v>76</v>
      </c>
      <c r="C55" s="140"/>
      <c r="D55" s="253"/>
      <c r="E55" s="96"/>
      <c r="F55" s="98"/>
      <c r="G55" s="96"/>
      <c r="H55" s="4"/>
      <c r="I55" s="100"/>
      <c r="J55" s="101"/>
      <c r="K55" s="41"/>
      <c r="L55" s="42"/>
      <c r="M55" s="38"/>
      <c r="N55" s="39"/>
      <c r="O55" s="36"/>
      <c r="P55" s="35"/>
      <c r="Q55" s="42"/>
      <c r="R55" s="68"/>
      <c r="S55" s="70">
        <f>IF(F55=L51,0,L55)</f>
        <v>0</v>
      </c>
    </row>
    <row r="56" spans="1:19" ht="21.75" customHeight="1">
      <c r="A56" s="6"/>
      <c r="B56" s="60" t="s">
        <v>16</v>
      </c>
      <c r="C56" s="140"/>
      <c r="D56" s="253"/>
      <c r="E56" s="96"/>
      <c r="F56" s="98"/>
      <c r="G56" s="96"/>
      <c r="H56" s="4"/>
      <c r="I56" s="100"/>
      <c r="J56" s="101"/>
      <c r="K56" s="41"/>
      <c r="L56" s="42"/>
      <c r="M56" s="38"/>
      <c r="N56" s="39"/>
      <c r="O56" s="36"/>
      <c r="P56" s="35"/>
      <c r="Q56" s="42"/>
      <c r="R56" s="68"/>
      <c r="S56" s="70">
        <f>IF(F56=L52,0,L56)</f>
        <v>0</v>
      </c>
    </row>
    <row r="57" spans="1:19" ht="119.25" customHeight="1">
      <c r="A57" s="30">
        <v>318</v>
      </c>
      <c r="B57" s="59" t="s">
        <v>77</v>
      </c>
      <c r="C57" s="63" t="s">
        <v>28</v>
      </c>
      <c r="D57" s="253" t="s">
        <v>1</v>
      </c>
      <c r="E57" s="96">
        <v>50</v>
      </c>
      <c r="F57" s="98" t="s">
        <v>0</v>
      </c>
      <c r="G57" s="96">
        <v>20</v>
      </c>
      <c r="H57" s="4">
        <v>0</v>
      </c>
      <c r="I57" s="100">
        <v>0</v>
      </c>
      <c r="J57" s="101">
        <v>0</v>
      </c>
      <c r="K57" s="41">
        <v>10000</v>
      </c>
      <c r="L57" s="42">
        <v>3213</v>
      </c>
      <c r="M57" s="38">
        <f>MAX(0,K57*(1-E57/100)-S57)</f>
        <v>1787</v>
      </c>
      <c r="N57" s="39">
        <f>(1-H57/100)*M57*G57/100</f>
        <v>357.4</v>
      </c>
      <c r="O57" s="36">
        <f>IF(I57&gt;0,M57,0)</f>
        <v>0</v>
      </c>
      <c r="P57" s="35">
        <f>O57*I57/100</f>
        <v>0</v>
      </c>
      <c r="Q57" s="42">
        <f>O57*J57/100</f>
        <v>0</v>
      </c>
      <c r="R57" s="68"/>
      <c r="S57" s="70">
        <f>IF(F57=L1,0,L57)</f>
        <v>3213</v>
      </c>
    </row>
    <row r="58" spans="1:19" ht="34.5" customHeight="1">
      <c r="A58" s="6"/>
      <c r="B58" s="60" t="s">
        <v>78</v>
      </c>
      <c r="C58" s="140"/>
      <c r="D58" s="253"/>
      <c r="E58" s="96"/>
      <c r="F58" s="98"/>
      <c r="G58" s="96"/>
      <c r="H58" s="4"/>
      <c r="I58" s="100"/>
      <c r="J58" s="101"/>
      <c r="K58" s="41"/>
      <c r="L58" s="42"/>
      <c r="M58" s="38"/>
      <c r="N58" s="39"/>
      <c r="O58" s="36"/>
      <c r="P58" s="35"/>
      <c r="Q58" s="42"/>
      <c r="R58" s="68"/>
      <c r="S58" s="70">
        <f>IF(F58=L54,0,L58)</f>
        <v>0</v>
      </c>
    </row>
    <row r="59" spans="1:19" ht="18.75" customHeight="1">
      <c r="A59" s="6"/>
      <c r="B59" s="60" t="s">
        <v>16</v>
      </c>
      <c r="C59" s="140"/>
      <c r="D59" s="253"/>
      <c r="E59" s="96"/>
      <c r="F59" s="98"/>
      <c r="G59" s="96"/>
      <c r="H59" s="4"/>
      <c r="I59" s="100"/>
      <c r="J59" s="101"/>
      <c r="K59" s="41"/>
      <c r="L59" s="42"/>
      <c r="M59" s="38"/>
      <c r="N59" s="39"/>
      <c r="O59" s="36"/>
      <c r="P59" s="35"/>
      <c r="Q59" s="42"/>
      <c r="R59" s="68"/>
      <c r="S59" s="70">
        <f>IF(F59=L55,0,L59)</f>
        <v>0</v>
      </c>
    </row>
    <row r="60" spans="1:19" ht="116.25" customHeight="1">
      <c r="A60" s="32">
        <v>319</v>
      </c>
      <c r="B60" s="59" t="s">
        <v>79</v>
      </c>
      <c r="C60" s="63" t="s">
        <v>28</v>
      </c>
      <c r="D60" s="253" t="s">
        <v>1</v>
      </c>
      <c r="E60" s="96">
        <v>43</v>
      </c>
      <c r="F60" s="98" t="s">
        <v>0</v>
      </c>
      <c r="G60" s="96">
        <v>20</v>
      </c>
      <c r="H60" s="4">
        <v>0</v>
      </c>
      <c r="I60" s="100">
        <v>0</v>
      </c>
      <c r="J60" s="101">
        <v>0</v>
      </c>
      <c r="K60" s="41">
        <v>10000</v>
      </c>
      <c r="L60" s="42">
        <v>211</v>
      </c>
      <c r="M60" s="38">
        <f>MAX(0,K60*(1-E60/100)-S60)</f>
        <v>5489.000000000001</v>
      </c>
      <c r="N60" s="39">
        <f>(1-H60/100)*M60*G60/100</f>
        <v>1097.8000000000002</v>
      </c>
      <c r="O60" s="36">
        <f>IF(I60&gt;0,M60,0)</f>
        <v>0</v>
      </c>
      <c r="P60" s="35">
        <f>O60*I60/100</f>
        <v>0</v>
      </c>
      <c r="Q60" s="42">
        <f>O60*J60/100</f>
        <v>0</v>
      </c>
      <c r="R60" s="68"/>
      <c r="S60" s="70">
        <f>IF(F60=L1,0,L60)</f>
        <v>211</v>
      </c>
    </row>
    <row r="61" spans="1:19" ht="31.5" customHeight="1">
      <c r="A61" s="6"/>
      <c r="B61" s="60" t="s">
        <v>80</v>
      </c>
      <c r="C61" s="140"/>
      <c r="D61" s="253"/>
      <c r="E61" s="96"/>
      <c r="F61" s="98"/>
      <c r="G61" s="96"/>
      <c r="H61" s="4"/>
      <c r="I61" s="100"/>
      <c r="J61" s="101"/>
      <c r="K61" s="41"/>
      <c r="L61" s="42"/>
      <c r="M61" s="38"/>
      <c r="N61" s="39"/>
      <c r="O61" s="36"/>
      <c r="P61" s="35"/>
      <c r="Q61" s="42"/>
      <c r="R61" s="68"/>
      <c r="S61" s="70">
        <f>IF(F61=L57,0,L61)</f>
        <v>0</v>
      </c>
    </row>
    <row r="62" spans="1:19" ht="20.25" customHeight="1">
      <c r="A62" s="6"/>
      <c r="B62" s="60" t="s">
        <v>16</v>
      </c>
      <c r="C62" s="140"/>
      <c r="D62" s="253"/>
      <c r="E62" s="96"/>
      <c r="F62" s="98"/>
      <c r="G62" s="96"/>
      <c r="H62" s="4"/>
      <c r="I62" s="100"/>
      <c r="J62" s="101"/>
      <c r="K62" s="41"/>
      <c r="L62" s="42"/>
      <c r="M62" s="38"/>
      <c r="N62" s="39"/>
      <c r="O62" s="36"/>
      <c r="P62" s="35"/>
      <c r="Q62" s="42"/>
      <c r="R62" s="68"/>
      <c r="S62" s="70">
        <f>IF(F62=L58,0,L62)</f>
        <v>0</v>
      </c>
    </row>
    <row r="63" spans="1:19" ht="117" customHeight="1">
      <c r="A63" s="28">
        <v>320</v>
      </c>
      <c r="B63" s="59" t="s">
        <v>81</v>
      </c>
      <c r="C63" s="63" t="s">
        <v>28</v>
      </c>
      <c r="D63" s="253" t="s">
        <v>1</v>
      </c>
      <c r="E63" s="96">
        <v>34</v>
      </c>
      <c r="F63" s="98" t="s">
        <v>0</v>
      </c>
      <c r="G63" s="96">
        <v>20</v>
      </c>
      <c r="H63" s="4">
        <v>0</v>
      </c>
      <c r="I63" s="100">
        <v>0</v>
      </c>
      <c r="J63" s="101">
        <v>0</v>
      </c>
      <c r="K63" s="41">
        <v>10000</v>
      </c>
      <c r="L63" s="42">
        <v>12</v>
      </c>
      <c r="M63" s="38">
        <f>MAX(0,K63*(1-E63/100)-S63)</f>
        <v>6587.999999999999</v>
      </c>
      <c r="N63" s="39">
        <f>(1-H63/100)*M63*G63/100</f>
        <v>1317.5999999999997</v>
      </c>
      <c r="O63" s="36">
        <f>IF(I63&gt;0,M63,0)</f>
        <v>0</v>
      </c>
      <c r="P63" s="35">
        <f>O63*I63/100</f>
        <v>0</v>
      </c>
      <c r="Q63" s="42">
        <f>O63*J63/100</f>
        <v>0</v>
      </c>
      <c r="R63" s="68"/>
      <c r="S63" s="70">
        <f>IF(F63=L1,0,L63)</f>
        <v>12</v>
      </c>
    </row>
    <row r="64" spans="1:19" ht="33" customHeight="1">
      <c r="A64" s="6"/>
      <c r="B64" s="60" t="s">
        <v>83</v>
      </c>
      <c r="C64" s="140"/>
      <c r="D64" s="253"/>
      <c r="E64" s="96"/>
      <c r="F64" s="98"/>
      <c r="G64" s="96"/>
      <c r="H64" s="4"/>
      <c r="I64" s="100"/>
      <c r="J64" s="101"/>
      <c r="K64" s="41"/>
      <c r="L64" s="42"/>
      <c r="M64" s="38"/>
      <c r="N64" s="39"/>
      <c r="O64" s="36"/>
      <c r="P64" s="35"/>
      <c r="Q64" s="42"/>
      <c r="R64" s="68"/>
      <c r="S64" s="70">
        <f>IF(F64=L60,0,L64)</f>
        <v>0</v>
      </c>
    </row>
    <row r="65" spans="1:19" ht="19.5" customHeight="1">
      <c r="A65" s="6"/>
      <c r="B65" s="91" t="s">
        <v>82</v>
      </c>
      <c r="C65" s="140"/>
      <c r="D65" s="253"/>
      <c r="E65" s="96"/>
      <c r="F65" s="98"/>
      <c r="G65" s="96"/>
      <c r="H65" s="4"/>
      <c r="I65" s="100"/>
      <c r="J65" s="101"/>
      <c r="K65" s="41"/>
      <c r="L65" s="42"/>
      <c r="M65" s="38"/>
      <c r="N65" s="39"/>
      <c r="O65" s="36"/>
      <c r="P65" s="35"/>
      <c r="Q65" s="42"/>
      <c r="R65" s="68"/>
      <c r="S65" s="70">
        <f>IF(F65=L61,0,L65)</f>
        <v>0</v>
      </c>
    </row>
    <row r="66" spans="1:19" ht="117" customHeight="1">
      <c r="A66" s="30">
        <v>321</v>
      </c>
      <c r="B66" s="59" t="s">
        <v>84</v>
      </c>
      <c r="C66" s="63" t="s">
        <v>28</v>
      </c>
      <c r="D66" s="253" t="s">
        <v>1</v>
      </c>
      <c r="E66" s="96">
        <v>0</v>
      </c>
      <c r="F66" s="98" t="s">
        <v>0</v>
      </c>
      <c r="G66" s="96">
        <v>20</v>
      </c>
      <c r="H66" s="4">
        <v>0</v>
      </c>
      <c r="I66" s="100">
        <v>0</v>
      </c>
      <c r="J66" s="101">
        <v>0</v>
      </c>
      <c r="K66" s="41">
        <v>10000</v>
      </c>
      <c r="L66" s="42">
        <v>2222</v>
      </c>
      <c r="M66" s="38">
        <f>MAX(0,K66*(1-E66/100)-S66)</f>
        <v>7778</v>
      </c>
      <c r="N66" s="39">
        <f>(1-H66/100)*M66*G66/100</f>
        <v>1555.6</v>
      </c>
      <c r="O66" s="36">
        <f>IF(I66&gt;0,M66,0)</f>
        <v>0</v>
      </c>
      <c r="P66" s="35">
        <f>O66*I66/100</f>
        <v>0</v>
      </c>
      <c r="Q66" s="42">
        <f>O66*J66/100</f>
        <v>0</v>
      </c>
      <c r="R66" s="68"/>
      <c r="S66" s="70">
        <f>IF(F66=L1,0,L66)</f>
        <v>2222</v>
      </c>
    </row>
    <row r="67" spans="1:19" ht="33.75" customHeight="1">
      <c r="A67" s="6"/>
      <c r="B67" s="60" t="s">
        <v>85</v>
      </c>
      <c r="C67" s="140"/>
      <c r="D67" s="253"/>
      <c r="E67" s="96"/>
      <c r="F67" s="98"/>
      <c r="G67" s="96"/>
      <c r="H67" s="4"/>
      <c r="I67" s="100"/>
      <c r="J67" s="101"/>
      <c r="K67" s="41"/>
      <c r="L67" s="42"/>
      <c r="M67" s="38"/>
      <c r="N67" s="39"/>
      <c r="O67" s="36"/>
      <c r="P67" s="35"/>
      <c r="Q67" s="42"/>
      <c r="R67" s="68"/>
      <c r="S67" s="70">
        <f>IF(F67=L63,0,L67)</f>
        <v>0</v>
      </c>
    </row>
    <row r="68" spans="1:19" ht="19.5" customHeight="1">
      <c r="A68" s="6"/>
      <c r="B68" s="60" t="s">
        <v>16</v>
      </c>
      <c r="C68" s="140"/>
      <c r="D68" s="253"/>
      <c r="E68" s="96"/>
      <c r="F68" s="98"/>
      <c r="G68" s="96"/>
      <c r="H68" s="4"/>
      <c r="I68" s="100"/>
      <c r="J68" s="101"/>
      <c r="K68" s="41"/>
      <c r="L68" s="42"/>
      <c r="M68" s="38"/>
      <c r="N68" s="39"/>
      <c r="O68" s="36"/>
      <c r="P68" s="35"/>
      <c r="Q68" s="42"/>
      <c r="R68" s="68"/>
      <c r="S68" s="70">
        <f>IF(F68=L64,0,L68)</f>
        <v>0</v>
      </c>
    </row>
    <row r="69" spans="1:19" s="137" customFormat="1" ht="21.75" customHeight="1">
      <c r="A69" s="123">
        <v>322</v>
      </c>
      <c r="B69" s="124" t="s">
        <v>86</v>
      </c>
      <c r="C69" s="63" t="s">
        <v>28</v>
      </c>
      <c r="D69" s="247" t="s">
        <v>1</v>
      </c>
      <c r="E69" s="125">
        <v>0</v>
      </c>
      <c r="F69" s="126" t="s">
        <v>0</v>
      </c>
      <c r="G69" s="125">
        <v>20</v>
      </c>
      <c r="H69" s="127">
        <v>0</v>
      </c>
      <c r="I69" s="128">
        <v>0</v>
      </c>
      <c r="J69" s="129">
        <v>0</v>
      </c>
      <c r="K69" s="130">
        <v>10000</v>
      </c>
      <c r="L69" s="131">
        <v>3333</v>
      </c>
      <c r="M69" s="132">
        <f>MAX(0,K69*(1-E69/100)-S69)</f>
        <v>6667</v>
      </c>
      <c r="N69" s="133">
        <f>(1-H69/100)*M69*G69/100</f>
        <v>1333.4</v>
      </c>
      <c r="O69" s="134">
        <f>IF(I69&gt;0,M69,0)</f>
        <v>0</v>
      </c>
      <c r="P69" s="135">
        <f>O69*I69/100</f>
        <v>0</v>
      </c>
      <c r="Q69" s="131">
        <f>O69*J69/100</f>
        <v>0</v>
      </c>
      <c r="R69" s="136"/>
      <c r="S69" s="70">
        <f>IF(F69=L1,0,L69)</f>
        <v>3333</v>
      </c>
    </row>
    <row r="70" spans="1:19" s="137" customFormat="1" ht="18" customHeight="1">
      <c r="A70" s="138"/>
      <c r="B70" s="139" t="s">
        <v>87</v>
      </c>
      <c r="C70" s="140"/>
      <c r="D70" s="253"/>
      <c r="E70" s="125"/>
      <c r="F70" s="126"/>
      <c r="G70" s="125"/>
      <c r="H70" s="127"/>
      <c r="I70" s="128"/>
      <c r="J70" s="129"/>
      <c r="K70" s="130"/>
      <c r="L70" s="131"/>
      <c r="M70" s="132"/>
      <c r="N70" s="133"/>
      <c r="O70" s="134"/>
      <c r="P70" s="135"/>
      <c r="Q70" s="131"/>
      <c r="R70" s="136"/>
      <c r="S70" s="70"/>
    </row>
    <row r="71" spans="1:19" s="137" customFormat="1" ht="16.5" customHeight="1">
      <c r="A71" s="141"/>
      <c r="B71" s="139" t="s">
        <v>16</v>
      </c>
      <c r="C71" s="140"/>
      <c r="D71" s="253"/>
      <c r="E71" s="125"/>
      <c r="F71" s="126"/>
      <c r="G71" s="125"/>
      <c r="H71" s="127"/>
      <c r="I71" s="128"/>
      <c r="J71" s="129"/>
      <c r="K71" s="130"/>
      <c r="L71" s="131"/>
      <c r="M71" s="132"/>
      <c r="N71" s="133"/>
      <c r="O71" s="134"/>
      <c r="P71" s="135"/>
      <c r="Q71" s="131"/>
      <c r="R71" s="136"/>
      <c r="S71" s="70"/>
    </row>
    <row r="72" spans="1:19" s="137" customFormat="1" ht="59.25" customHeight="1">
      <c r="A72" s="138">
        <v>323</v>
      </c>
      <c r="B72" s="124" t="s">
        <v>34</v>
      </c>
      <c r="C72" s="63" t="s">
        <v>28</v>
      </c>
      <c r="D72" s="253" t="s">
        <v>1</v>
      </c>
      <c r="E72" s="125">
        <v>0</v>
      </c>
      <c r="F72" s="126" t="s">
        <v>0</v>
      </c>
      <c r="G72" s="125">
        <v>20</v>
      </c>
      <c r="H72" s="127">
        <v>0</v>
      </c>
      <c r="I72" s="128">
        <v>0</v>
      </c>
      <c r="J72" s="129">
        <v>0</v>
      </c>
      <c r="K72" s="130">
        <v>10000</v>
      </c>
      <c r="L72" s="131">
        <v>4444</v>
      </c>
      <c r="M72" s="132">
        <f>MAX(0,K72*(1-E72/100)-S72)</f>
        <v>5556</v>
      </c>
      <c r="N72" s="133">
        <f>(1-H72/100)*M72*G72/100</f>
        <v>1111.2</v>
      </c>
      <c r="O72" s="134">
        <f>IF(I72&gt;0,M72,0)</f>
        <v>0</v>
      </c>
      <c r="P72" s="135">
        <f>O72*I72/100</f>
        <v>0</v>
      </c>
      <c r="Q72" s="131">
        <f>O72*J72/100</f>
        <v>0</v>
      </c>
      <c r="R72" s="136"/>
      <c r="S72" s="70">
        <f>IF(F72=L1,0,L72)</f>
        <v>4444</v>
      </c>
    </row>
    <row r="73" spans="1:19" s="137" customFormat="1" ht="18.75" customHeight="1">
      <c r="A73" s="141"/>
      <c r="B73" s="139" t="s">
        <v>87</v>
      </c>
      <c r="C73" s="140"/>
      <c r="D73" s="253"/>
      <c r="E73" s="125"/>
      <c r="F73" s="126"/>
      <c r="G73" s="125"/>
      <c r="H73" s="127"/>
      <c r="I73" s="128"/>
      <c r="J73" s="129"/>
      <c r="K73" s="130"/>
      <c r="L73" s="131"/>
      <c r="M73" s="132"/>
      <c r="N73" s="133"/>
      <c r="O73" s="134"/>
      <c r="P73" s="135"/>
      <c r="Q73" s="131"/>
      <c r="R73" s="136"/>
      <c r="S73" s="70"/>
    </row>
    <row r="74" spans="1:19" s="137" customFormat="1" ht="18" customHeight="1">
      <c r="A74" s="141"/>
      <c r="B74" s="139" t="s">
        <v>16</v>
      </c>
      <c r="C74" s="140"/>
      <c r="D74" s="253"/>
      <c r="E74" s="125"/>
      <c r="F74" s="126"/>
      <c r="G74" s="125"/>
      <c r="H74" s="127"/>
      <c r="I74" s="128"/>
      <c r="J74" s="129"/>
      <c r="K74" s="130"/>
      <c r="L74" s="131"/>
      <c r="M74" s="132"/>
      <c r="N74" s="133"/>
      <c r="O74" s="134"/>
      <c r="P74" s="135"/>
      <c r="Q74" s="131"/>
      <c r="R74" s="136"/>
      <c r="S74" s="70"/>
    </row>
    <row r="75" spans="1:19" s="88" customFormat="1" ht="15">
      <c r="A75" s="47"/>
      <c r="B75" s="92" t="s">
        <v>15</v>
      </c>
      <c r="C75" s="211"/>
      <c r="D75" s="254"/>
      <c r="E75" s="97"/>
      <c r="F75" s="99"/>
      <c r="G75" s="97"/>
      <c r="H75" s="52"/>
      <c r="I75" s="102"/>
      <c r="J75" s="103"/>
      <c r="K75" s="53"/>
      <c r="L75" s="54"/>
      <c r="M75" s="55"/>
      <c r="N75" s="67"/>
      <c r="O75" s="94"/>
      <c r="P75" s="51"/>
      <c r="Q75" s="54"/>
      <c r="R75" s="79"/>
      <c r="S75" s="87"/>
    </row>
    <row r="76" spans="1:19" ht="32.25" customHeight="1">
      <c r="A76" s="28">
        <v>401</v>
      </c>
      <c r="B76" s="59" t="s">
        <v>88</v>
      </c>
      <c r="C76" s="63" t="s">
        <v>28</v>
      </c>
      <c r="D76" s="253" t="s">
        <v>1</v>
      </c>
      <c r="E76" s="96">
        <v>0</v>
      </c>
      <c r="F76" s="98" t="s">
        <v>1</v>
      </c>
      <c r="G76" s="96">
        <v>15</v>
      </c>
      <c r="H76" s="4">
        <v>0</v>
      </c>
      <c r="I76" s="100">
        <v>0</v>
      </c>
      <c r="J76" s="101">
        <v>0</v>
      </c>
      <c r="K76" s="41">
        <v>10000</v>
      </c>
      <c r="L76" s="42"/>
      <c r="M76" s="38">
        <f>MAX(0,K76*(1-E76/100)-S76)</f>
        <v>10000</v>
      </c>
      <c r="N76" s="39">
        <f>(1-H76/100)*M76*G76/100</f>
        <v>1500</v>
      </c>
      <c r="O76" s="36">
        <f>IF(I76&gt;0,M76,0)</f>
        <v>0</v>
      </c>
      <c r="P76" s="35">
        <f>O76*I76/100</f>
        <v>0</v>
      </c>
      <c r="Q76" s="42">
        <f>O76*J76/100</f>
        <v>0</v>
      </c>
      <c r="R76" s="68"/>
      <c r="S76" s="70">
        <f>IF(F76=L1,0,L76)</f>
        <v>0</v>
      </c>
    </row>
    <row r="77" spans="1:19" ht="31.5" customHeight="1">
      <c r="A77" s="6"/>
      <c r="B77" s="57" t="s">
        <v>89</v>
      </c>
      <c r="C77" s="161"/>
      <c r="D77" s="253"/>
      <c r="E77" s="96"/>
      <c r="F77" s="98"/>
      <c r="G77" s="96"/>
      <c r="H77" s="4"/>
      <c r="I77" s="100"/>
      <c r="J77" s="101"/>
      <c r="K77" s="41"/>
      <c r="L77" s="42"/>
      <c r="M77" s="38"/>
      <c r="N77" s="39"/>
      <c r="O77" s="36"/>
      <c r="P77" s="35"/>
      <c r="Q77" s="42"/>
      <c r="R77" s="68"/>
      <c r="S77" s="70">
        <f>IF(F77=L1,0,L77)</f>
        <v>0</v>
      </c>
    </row>
    <row r="78" spans="1:19" ht="18" customHeight="1">
      <c r="A78" s="6"/>
      <c r="B78" s="60" t="s">
        <v>16</v>
      </c>
      <c r="C78" s="219"/>
      <c r="D78" s="253"/>
      <c r="E78" s="96"/>
      <c r="F78" s="98"/>
      <c r="G78" s="96"/>
      <c r="H78" s="4"/>
      <c r="I78" s="100"/>
      <c r="J78" s="101"/>
      <c r="K78" s="41"/>
      <c r="L78" s="42"/>
      <c r="M78" s="38"/>
      <c r="N78" s="39"/>
      <c r="O78" s="36"/>
      <c r="P78" s="35"/>
      <c r="Q78" s="42"/>
      <c r="R78" s="68"/>
      <c r="S78" s="70" t="e">
        <f>IF(F78=#REF!,0,L78)</f>
        <v>#REF!</v>
      </c>
    </row>
    <row r="79" spans="1:19" ht="21.75" customHeight="1">
      <c r="A79" s="28">
        <v>402</v>
      </c>
      <c r="B79" s="59" t="s">
        <v>21</v>
      </c>
      <c r="C79" s="225">
        <v>1</v>
      </c>
      <c r="D79" s="253" t="s">
        <v>1</v>
      </c>
      <c r="E79" s="96">
        <v>0</v>
      </c>
      <c r="F79" s="98" t="s">
        <v>1</v>
      </c>
      <c r="G79" s="96">
        <v>15</v>
      </c>
      <c r="H79" s="4">
        <v>0</v>
      </c>
      <c r="I79" s="100">
        <v>0</v>
      </c>
      <c r="J79" s="101">
        <v>0</v>
      </c>
      <c r="K79" s="41">
        <v>10000</v>
      </c>
      <c r="L79" s="42"/>
      <c r="M79" s="38">
        <f>MAX(0,K79*(1-E79/100)-S79)</f>
        <v>10000</v>
      </c>
      <c r="N79" s="39">
        <f>(1-H79/100)*M79*G79/100</f>
        <v>1500</v>
      </c>
      <c r="O79" s="36">
        <f>IF(I79&gt;0,M79,0)</f>
        <v>0</v>
      </c>
      <c r="P79" s="35">
        <f>O79*I79/100</f>
        <v>0</v>
      </c>
      <c r="Q79" s="42">
        <f>O79*J79/100</f>
        <v>0</v>
      </c>
      <c r="R79" s="68"/>
      <c r="S79" s="70">
        <f>IF(F79=L1,0,L79)</f>
        <v>0</v>
      </c>
    </row>
    <row r="80" spans="1:19" ht="35.25" customHeight="1">
      <c r="A80" s="6"/>
      <c r="B80" s="93" t="s">
        <v>90</v>
      </c>
      <c r="C80" s="219"/>
      <c r="D80" s="253"/>
      <c r="E80" s="96"/>
      <c r="F80" s="98"/>
      <c r="G80" s="96"/>
      <c r="H80" s="4"/>
      <c r="I80" s="100"/>
      <c r="J80" s="101"/>
      <c r="K80" s="41"/>
      <c r="L80" s="42"/>
      <c r="M80" s="38"/>
      <c r="N80" s="39"/>
      <c r="O80" s="36"/>
      <c r="P80" s="35"/>
      <c r="Q80" s="42"/>
      <c r="R80" s="68"/>
      <c r="S80" s="70">
        <f>IF(F80=L76,0,L80)</f>
        <v>0</v>
      </c>
    </row>
    <row r="81" spans="1:19" ht="20.25" customHeight="1">
      <c r="A81" s="6"/>
      <c r="B81" s="60" t="s">
        <v>16</v>
      </c>
      <c r="C81" s="219"/>
      <c r="D81" s="253"/>
      <c r="E81" s="96"/>
      <c r="F81" s="98"/>
      <c r="G81" s="96"/>
      <c r="H81" s="4"/>
      <c r="I81" s="100"/>
      <c r="J81" s="101"/>
      <c r="K81" s="41"/>
      <c r="L81" s="42"/>
      <c r="M81" s="38"/>
      <c r="N81" s="39"/>
      <c r="O81" s="36"/>
      <c r="P81" s="35"/>
      <c r="Q81" s="42"/>
      <c r="R81" s="68"/>
      <c r="S81" s="70">
        <f>IF(F81=L77,0,L81)</f>
        <v>0</v>
      </c>
    </row>
    <row r="82" spans="1:19" ht="44.25" customHeight="1">
      <c r="A82" s="30">
        <v>403</v>
      </c>
      <c r="B82" s="59" t="s">
        <v>91</v>
      </c>
      <c r="C82" s="226" t="s">
        <v>169</v>
      </c>
      <c r="D82" s="253" t="s">
        <v>1</v>
      </c>
      <c r="E82" s="96">
        <v>0</v>
      </c>
      <c r="F82" s="98" t="s">
        <v>1</v>
      </c>
      <c r="G82" s="96">
        <v>15</v>
      </c>
      <c r="H82" s="4">
        <v>0</v>
      </c>
      <c r="I82" s="100">
        <v>0</v>
      </c>
      <c r="J82" s="101">
        <v>0</v>
      </c>
      <c r="K82" s="41">
        <v>10000</v>
      </c>
      <c r="L82" s="42"/>
      <c r="M82" s="38">
        <f>MAX(0,K82*(1-E82/100)-S82)</f>
        <v>10000</v>
      </c>
      <c r="N82" s="39">
        <f>(1-H82/100)*M82*G82/100</f>
        <v>1500</v>
      </c>
      <c r="O82" s="36">
        <f>IF(I82&gt;0,M82,0)</f>
        <v>0</v>
      </c>
      <c r="P82" s="35">
        <f>O82*I82/100</f>
        <v>0</v>
      </c>
      <c r="Q82" s="42">
        <f>O82*J82/100</f>
        <v>0</v>
      </c>
      <c r="R82" s="68"/>
      <c r="S82" s="70">
        <f>IF(F82=L1,0,L82)</f>
        <v>0</v>
      </c>
    </row>
    <row r="83" spans="1:19" ht="47.25" customHeight="1">
      <c r="A83" s="6"/>
      <c r="B83" s="60" t="s">
        <v>92</v>
      </c>
      <c r="C83" s="219"/>
      <c r="D83" s="253"/>
      <c r="E83" s="96"/>
      <c r="F83" s="98"/>
      <c r="G83" s="96"/>
      <c r="H83" s="4"/>
      <c r="I83" s="104"/>
      <c r="J83" s="105"/>
      <c r="K83" s="41"/>
      <c r="L83" s="42"/>
      <c r="M83" s="38"/>
      <c r="N83" s="39"/>
      <c r="O83" s="36"/>
      <c r="P83" s="35"/>
      <c r="Q83" s="42"/>
      <c r="R83" s="68"/>
      <c r="S83" s="70">
        <f>IF(F83=L79,0,L83)</f>
        <v>0</v>
      </c>
    </row>
    <row r="84" spans="1:19" ht="20.25" customHeight="1">
      <c r="A84" s="6"/>
      <c r="B84" s="60" t="s">
        <v>16</v>
      </c>
      <c r="C84" s="219"/>
      <c r="D84" s="253"/>
      <c r="E84" s="96"/>
      <c r="F84" s="98"/>
      <c r="G84" s="96"/>
      <c r="H84" s="4"/>
      <c r="I84" s="104"/>
      <c r="J84" s="105"/>
      <c r="K84" s="41"/>
      <c r="L84" s="42"/>
      <c r="M84" s="38"/>
      <c r="N84" s="39"/>
      <c r="O84" s="36"/>
      <c r="P84" s="35"/>
      <c r="Q84" s="42"/>
      <c r="R84" s="68"/>
      <c r="S84" s="70">
        <f>IF(F84=L80,0,L84)</f>
        <v>0</v>
      </c>
    </row>
    <row r="85" spans="1:19" ht="15">
      <c r="A85" s="28">
        <v>404</v>
      </c>
      <c r="B85" s="59" t="s">
        <v>93</v>
      </c>
      <c r="C85" s="225">
        <v>1</v>
      </c>
      <c r="D85" s="253" t="s">
        <v>1</v>
      </c>
      <c r="E85" s="96">
        <v>0</v>
      </c>
      <c r="F85" s="98" t="s">
        <v>1</v>
      </c>
      <c r="G85" s="96">
        <v>15</v>
      </c>
      <c r="H85" s="4">
        <v>0</v>
      </c>
      <c r="I85" s="100">
        <v>0</v>
      </c>
      <c r="J85" s="101">
        <v>0</v>
      </c>
      <c r="K85" s="41">
        <v>10000</v>
      </c>
      <c r="L85" s="42"/>
      <c r="M85" s="38">
        <f>MAX(0,K85*(1-E85/100)-S85)</f>
        <v>10000</v>
      </c>
      <c r="N85" s="39">
        <f>(1-H85/100)*M85*G85/100</f>
        <v>1500</v>
      </c>
      <c r="O85" s="36">
        <f>IF(I85&gt;0,M85,0)</f>
        <v>0</v>
      </c>
      <c r="P85" s="35">
        <f>O85*I85/100</f>
        <v>0</v>
      </c>
      <c r="Q85" s="42">
        <f>O85*J85/100</f>
        <v>0</v>
      </c>
      <c r="R85" s="72"/>
      <c r="S85" s="70">
        <f>IF(F85=L1,0,L85)</f>
        <v>0</v>
      </c>
    </row>
    <row r="86" spans="1:19" ht="33" customHeight="1">
      <c r="A86" s="28"/>
      <c r="B86" s="60" t="s">
        <v>94</v>
      </c>
      <c r="C86" s="219"/>
      <c r="D86" s="253"/>
      <c r="E86" s="96"/>
      <c r="F86" s="98"/>
      <c r="G86" s="96"/>
      <c r="H86" s="4"/>
      <c r="I86" s="100"/>
      <c r="J86" s="101"/>
      <c r="K86" s="41"/>
      <c r="L86" s="42"/>
      <c r="M86" s="38"/>
      <c r="N86" s="39"/>
      <c r="O86" s="36"/>
      <c r="P86" s="35"/>
      <c r="Q86" s="42"/>
      <c r="R86" s="68"/>
      <c r="S86" s="70">
        <f>IF(F86=L82,0,L86)</f>
        <v>0</v>
      </c>
    </row>
    <row r="87" spans="1:19" ht="18" customHeight="1">
      <c r="A87" s="28"/>
      <c r="B87" s="60" t="s">
        <v>16</v>
      </c>
      <c r="C87" s="219"/>
      <c r="D87" s="253"/>
      <c r="E87" s="96"/>
      <c r="F87" s="98"/>
      <c r="G87" s="96"/>
      <c r="H87" s="4"/>
      <c r="I87" s="100"/>
      <c r="J87" s="101"/>
      <c r="K87" s="41"/>
      <c r="L87" s="42"/>
      <c r="M87" s="38"/>
      <c r="N87" s="39"/>
      <c r="O87" s="36"/>
      <c r="P87" s="35"/>
      <c r="Q87" s="42"/>
      <c r="R87" s="68"/>
      <c r="S87" s="70">
        <f>IF(F87=L83,0,L87)</f>
        <v>0</v>
      </c>
    </row>
    <row r="88" spans="1:19" ht="19.5" customHeight="1">
      <c r="A88" s="28">
        <v>405</v>
      </c>
      <c r="B88" s="56" t="s">
        <v>95</v>
      </c>
      <c r="C88" s="63" t="s">
        <v>28</v>
      </c>
      <c r="D88" s="253" t="s">
        <v>1</v>
      </c>
      <c r="E88" s="96">
        <v>25</v>
      </c>
      <c r="F88" s="98" t="s">
        <v>1</v>
      </c>
      <c r="G88" s="96">
        <v>20</v>
      </c>
      <c r="H88" s="4">
        <v>0</v>
      </c>
      <c r="I88" s="100">
        <v>0</v>
      </c>
      <c r="J88" s="101">
        <v>0</v>
      </c>
      <c r="K88" s="41">
        <v>10000</v>
      </c>
      <c r="L88" s="42"/>
      <c r="M88" s="38">
        <f>MAX(0,K88*(1-E88/100)-S88)</f>
        <v>7500</v>
      </c>
      <c r="N88" s="39">
        <f>(1-H88/100)*M88*G88/100</f>
        <v>1500</v>
      </c>
      <c r="O88" s="36">
        <f>IF(I88&gt;0,M88,0)</f>
        <v>0</v>
      </c>
      <c r="P88" s="35">
        <f>O88*I88/100</f>
        <v>0</v>
      </c>
      <c r="Q88" s="42">
        <f>O88*J88/100</f>
        <v>0</v>
      </c>
      <c r="R88" s="68"/>
      <c r="S88" s="70">
        <f>IF(F88=L1,0,L88)</f>
        <v>0</v>
      </c>
    </row>
    <row r="89" spans="1:19" ht="17.25" customHeight="1">
      <c r="A89" s="28"/>
      <c r="B89" s="57" t="s">
        <v>96</v>
      </c>
      <c r="C89" s="161"/>
      <c r="D89" s="253"/>
      <c r="E89" s="96"/>
      <c r="F89" s="98"/>
      <c r="G89" s="96"/>
      <c r="H89" s="4"/>
      <c r="I89" s="100"/>
      <c r="J89" s="101"/>
      <c r="K89" s="41"/>
      <c r="L89" s="42"/>
      <c r="M89" s="38"/>
      <c r="N89" s="39"/>
      <c r="O89" s="36"/>
      <c r="P89" s="35"/>
      <c r="Q89" s="42"/>
      <c r="R89" s="68"/>
      <c r="S89" s="70"/>
    </row>
    <row r="90" spans="1:19" ht="18" customHeight="1">
      <c r="A90" s="28"/>
      <c r="B90" s="57" t="s">
        <v>16</v>
      </c>
      <c r="C90" s="161"/>
      <c r="D90" s="253"/>
      <c r="E90" s="96"/>
      <c r="F90" s="98"/>
      <c r="G90" s="96"/>
      <c r="H90" s="4"/>
      <c r="I90" s="100"/>
      <c r="J90" s="101"/>
      <c r="K90" s="41"/>
      <c r="L90" s="42"/>
      <c r="M90" s="38"/>
      <c r="N90" s="39"/>
      <c r="O90" s="36"/>
      <c r="P90" s="35"/>
      <c r="Q90" s="42"/>
      <c r="R90" s="68"/>
      <c r="S90" s="70"/>
    </row>
    <row r="91" spans="1:19" ht="31.5" customHeight="1">
      <c r="A91" s="28">
        <v>406</v>
      </c>
      <c r="B91" s="56" t="s">
        <v>25</v>
      </c>
      <c r="C91" s="63" t="s">
        <v>28</v>
      </c>
      <c r="D91" s="253" t="s">
        <v>1</v>
      </c>
      <c r="E91" s="96">
        <v>50</v>
      </c>
      <c r="F91" s="98" t="s">
        <v>1</v>
      </c>
      <c r="G91" s="96">
        <v>20</v>
      </c>
      <c r="H91" s="4">
        <v>0</v>
      </c>
      <c r="I91" s="100">
        <v>0</v>
      </c>
      <c r="J91" s="101">
        <v>0</v>
      </c>
      <c r="K91" s="41">
        <v>10000</v>
      </c>
      <c r="L91" s="42"/>
      <c r="M91" s="38">
        <f>MAX(0,K91*(1-E91/100)-S91)</f>
        <v>5000</v>
      </c>
      <c r="N91" s="39">
        <f>(1-H91/100)*M91*G91/100</f>
        <v>1000</v>
      </c>
      <c r="O91" s="36">
        <f>IF(I91&gt;0,M91,0)</f>
        <v>0</v>
      </c>
      <c r="P91" s="35">
        <f>O91*I91/100</f>
        <v>0</v>
      </c>
      <c r="Q91" s="42">
        <f>O91*J91/100</f>
        <v>0</v>
      </c>
      <c r="R91" s="71"/>
      <c r="S91" s="70">
        <f>IF(F91=L1,0,L91)</f>
        <v>0</v>
      </c>
    </row>
    <row r="92" spans="1:19" ht="17.25" customHeight="1">
      <c r="A92" s="28"/>
      <c r="B92" s="57" t="s">
        <v>97</v>
      </c>
      <c r="C92" s="161"/>
      <c r="D92" s="253"/>
      <c r="E92" s="96"/>
      <c r="F92" s="98"/>
      <c r="G92" s="96"/>
      <c r="H92" s="4"/>
      <c r="I92" s="100"/>
      <c r="J92" s="101"/>
      <c r="K92" s="41"/>
      <c r="L92" s="42"/>
      <c r="M92" s="38"/>
      <c r="N92" s="39"/>
      <c r="O92" s="36"/>
      <c r="P92" s="35"/>
      <c r="Q92" s="42"/>
      <c r="R92" s="68"/>
      <c r="S92" s="70"/>
    </row>
    <row r="93" spans="1:19" ht="15">
      <c r="A93" s="28"/>
      <c r="B93" s="57" t="s">
        <v>16</v>
      </c>
      <c r="C93" s="161"/>
      <c r="D93" s="253"/>
      <c r="E93" s="96"/>
      <c r="F93" s="98"/>
      <c r="G93" s="96"/>
      <c r="H93" s="4"/>
      <c r="I93" s="100"/>
      <c r="J93" s="101"/>
      <c r="K93" s="41"/>
      <c r="L93" s="42"/>
      <c r="M93" s="38"/>
      <c r="N93" s="39"/>
      <c r="O93" s="36"/>
      <c r="P93" s="35"/>
      <c r="Q93" s="42"/>
      <c r="R93" s="68"/>
      <c r="S93" s="70"/>
    </row>
    <row r="94" spans="1:19" ht="33.75" customHeight="1">
      <c r="A94" s="28">
        <v>407</v>
      </c>
      <c r="B94" s="56" t="s">
        <v>98</v>
      </c>
      <c r="C94" s="63" t="s">
        <v>28</v>
      </c>
      <c r="D94" s="253" t="s">
        <v>1</v>
      </c>
      <c r="E94" s="96">
        <v>0</v>
      </c>
      <c r="F94" s="98" t="s">
        <v>0</v>
      </c>
      <c r="G94" s="96">
        <v>20</v>
      </c>
      <c r="H94" s="4">
        <v>0</v>
      </c>
      <c r="I94" s="100">
        <v>0</v>
      </c>
      <c r="J94" s="101">
        <v>0</v>
      </c>
      <c r="K94" s="41">
        <v>10000</v>
      </c>
      <c r="L94" s="42">
        <v>111</v>
      </c>
      <c r="M94" s="38">
        <f>MAX(0,K94*(1-E94/100)-S94)</f>
        <v>9889</v>
      </c>
      <c r="N94" s="39">
        <f>(1-H94/100)*M94*G94/100</f>
        <v>1977.8</v>
      </c>
      <c r="O94" s="36">
        <f>IF(I94&gt;0,M94,0)</f>
        <v>0</v>
      </c>
      <c r="P94" s="35">
        <f>O94*I94/100</f>
        <v>0</v>
      </c>
      <c r="Q94" s="42">
        <f>O94*J94/100</f>
        <v>0</v>
      </c>
      <c r="R94" s="68"/>
      <c r="S94" s="70">
        <f>IF(F94=L1,0,L94)</f>
        <v>111</v>
      </c>
    </row>
    <row r="95" spans="1:19" ht="19.5" customHeight="1">
      <c r="A95" s="28"/>
      <c r="B95" s="57" t="s">
        <v>99</v>
      </c>
      <c r="C95" s="161"/>
      <c r="D95" s="253"/>
      <c r="E95" s="96"/>
      <c r="F95" s="98"/>
      <c r="G95" s="96"/>
      <c r="H95" s="4"/>
      <c r="I95" s="100"/>
      <c r="J95" s="101"/>
      <c r="K95" s="41"/>
      <c r="L95" s="42"/>
      <c r="M95" s="38"/>
      <c r="N95" s="39"/>
      <c r="O95" s="36"/>
      <c r="P95" s="35"/>
      <c r="Q95" s="42"/>
      <c r="R95" s="68"/>
      <c r="S95" s="70"/>
    </row>
    <row r="96" spans="1:19" ht="20.25" customHeight="1">
      <c r="A96" s="28"/>
      <c r="B96" s="57" t="s">
        <v>16</v>
      </c>
      <c r="C96" s="161"/>
      <c r="D96" s="253"/>
      <c r="E96" s="96"/>
      <c r="F96" s="98"/>
      <c r="G96" s="96"/>
      <c r="H96" s="4"/>
      <c r="I96" s="100"/>
      <c r="J96" s="101"/>
      <c r="K96" s="41"/>
      <c r="L96" s="42"/>
      <c r="M96" s="38"/>
      <c r="N96" s="39"/>
      <c r="O96" s="36"/>
      <c r="P96" s="35"/>
      <c r="Q96" s="42"/>
      <c r="R96" s="68"/>
      <c r="S96" s="70"/>
    </row>
    <row r="97" spans="1:19" s="156" customFormat="1" ht="32.25" customHeight="1">
      <c r="A97" s="138">
        <v>408</v>
      </c>
      <c r="B97" s="142" t="s">
        <v>163</v>
      </c>
      <c r="C97" s="143">
        <v>1</v>
      </c>
      <c r="D97" s="253" t="s">
        <v>1</v>
      </c>
      <c r="E97" s="145">
        <v>0</v>
      </c>
      <c r="F97" s="144" t="s">
        <v>1</v>
      </c>
      <c r="G97" s="145">
        <v>0</v>
      </c>
      <c r="H97" s="146"/>
      <c r="I97" s="147">
        <v>0</v>
      </c>
      <c r="J97" s="148">
        <v>0</v>
      </c>
      <c r="K97" s="149">
        <v>10000</v>
      </c>
      <c r="L97" s="150"/>
      <c r="M97" s="151">
        <f>MAX(0,K97*(1-E97/100)-S97)</f>
        <v>10000</v>
      </c>
      <c r="N97" s="152">
        <f>(1-H97/100)*M97*G97/100</f>
        <v>0</v>
      </c>
      <c r="O97" s="153">
        <f>IF(I97&gt;0,M97,0)</f>
        <v>0</v>
      </c>
      <c r="P97" s="154">
        <f>O97*I97/100</f>
        <v>0</v>
      </c>
      <c r="Q97" s="150">
        <f>O97*J97/100</f>
        <v>0</v>
      </c>
      <c r="R97" s="155"/>
      <c r="S97" s="73">
        <f>IF(F97=L1,0,L97)</f>
        <v>0</v>
      </c>
    </row>
    <row r="98" spans="1:19" s="156" customFormat="1" ht="31.5" customHeight="1">
      <c r="A98" s="138"/>
      <c r="B98" s="157" t="s">
        <v>100</v>
      </c>
      <c r="C98" s="143"/>
      <c r="D98" s="253"/>
      <c r="E98" s="145"/>
      <c r="F98" s="144"/>
      <c r="G98" s="145"/>
      <c r="H98" s="146"/>
      <c r="I98" s="147"/>
      <c r="J98" s="148"/>
      <c r="K98" s="149"/>
      <c r="L98" s="150"/>
      <c r="M98" s="151"/>
      <c r="N98" s="152"/>
      <c r="O98" s="153"/>
      <c r="P98" s="154"/>
      <c r="Q98" s="150"/>
      <c r="R98" s="155"/>
      <c r="S98" s="73"/>
    </row>
    <row r="99" spans="1:19" s="156" customFormat="1" ht="20.25" customHeight="1">
      <c r="A99" s="138"/>
      <c r="B99" s="157" t="s">
        <v>16</v>
      </c>
      <c r="C99" s="143"/>
      <c r="D99" s="253"/>
      <c r="E99" s="145"/>
      <c r="F99" s="144"/>
      <c r="G99" s="145"/>
      <c r="H99" s="146"/>
      <c r="I99" s="147"/>
      <c r="J99" s="148"/>
      <c r="K99" s="149"/>
      <c r="L99" s="150"/>
      <c r="M99" s="151"/>
      <c r="N99" s="152"/>
      <c r="O99" s="153"/>
      <c r="P99" s="154"/>
      <c r="Q99" s="150"/>
      <c r="R99" s="155"/>
      <c r="S99" s="73"/>
    </row>
    <row r="100" spans="1:19" s="156" customFormat="1" ht="34.5" customHeight="1">
      <c r="A100" s="138">
        <v>409</v>
      </c>
      <c r="B100" s="142" t="s">
        <v>164</v>
      </c>
      <c r="C100" s="143">
        <v>1</v>
      </c>
      <c r="D100" s="253" t="s">
        <v>1</v>
      </c>
      <c r="E100" s="145">
        <v>0</v>
      </c>
      <c r="F100" s="144" t="s">
        <v>1</v>
      </c>
      <c r="G100" s="145">
        <v>0</v>
      </c>
      <c r="H100" s="146"/>
      <c r="I100" s="147">
        <v>0</v>
      </c>
      <c r="J100" s="148">
        <v>0</v>
      </c>
      <c r="K100" s="149">
        <v>10000</v>
      </c>
      <c r="L100" s="150"/>
      <c r="M100" s="151">
        <f>MAX(0,K100*(1-E100/100)-S100)</f>
        <v>10000</v>
      </c>
      <c r="N100" s="152">
        <f>(1-H100/100)*M100*G100/100</f>
        <v>0</v>
      </c>
      <c r="O100" s="153">
        <f>IF(I100&gt;0,M100,0)</f>
        <v>0</v>
      </c>
      <c r="P100" s="154">
        <f>O100*I100/100</f>
        <v>0</v>
      </c>
      <c r="Q100" s="150">
        <f>O100*J100/100</f>
        <v>0</v>
      </c>
      <c r="R100" s="155"/>
      <c r="S100" s="73">
        <f>IF(F100=L1,0,L100)</f>
        <v>0</v>
      </c>
    </row>
    <row r="101" spans="1:19" s="156" customFormat="1" ht="32.25" customHeight="1">
      <c r="A101" s="138"/>
      <c r="B101" s="157" t="s">
        <v>101</v>
      </c>
      <c r="C101" s="143"/>
      <c r="D101" s="253"/>
      <c r="E101" s="145"/>
      <c r="F101" s="144"/>
      <c r="G101" s="145"/>
      <c r="H101" s="146"/>
      <c r="I101" s="147"/>
      <c r="J101" s="148"/>
      <c r="K101" s="149"/>
      <c r="L101" s="150"/>
      <c r="M101" s="151"/>
      <c r="N101" s="152"/>
      <c r="O101" s="153"/>
      <c r="P101" s="154"/>
      <c r="Q101" s="150"/>
      <c r="R101" s="155"/>
      <c r="S101" s="73"/>
    </row>
    <row r="102" spans="1:19" s="156" customFormat="1" ht="20.25" customHeight="1">
      <c r="A102" s="138"/>
      <c r="B102" s="157" t="s">
        <v>16</v>
      </c>
      <c r="C102" s="143"/>
      <c r="D102" s="253"/>
      <c r="E102" s="145"/>
      <c r="F102" s="144"/>
      <c r="G102" s="145"/>
      <c r="H102" s="146"/>
      <c r="I102" s="147"/>
      <c r="J102" s="148"/>
      <c r="K102" s="149"/>
      <c r="L102" s="150"/>
      <c r="M102" s="151"/>
      <c r="N102" s="152"/>
      <c r="O102" s="153"/>
      <c r="P102" s="154"/>
      <c r="Q102" s="150"/>
      <c r="R102" s="155"/>
      <c r="S102" s="73"/>
    </row>
    <row r="103" spans="1:19" s="88" customFormat="1" ht="15">
      <c r="A103" s="47"/>
      <c r="B103" s="92" t="s">
        <v>17</v>
      </c>
      <c r="C103" s="211"/>
      <c r="D103" s="254"/>
      <c r="E103" s="97"/>
      <c r="F103" s="99"/>
      <c r="G103" s="97"/>
      <c r="H103" s="52"/>
      <c r="I103" s="102"/>
      <c r="J103" s="103"/>
      <c r="K103" s="53"/>
      <c r="L103" s="54"/>
      <c r="M103" s="55"/>
      <c r="N103" s="67"/>
      <c r="O103" s="94"/>
      <c r="P103" s="51"/>
      <c r="Q103" s="54"/>
      <c r="R103" s="79"/>
      <c r="S103" s="87"/>
    </row>
    <row r="104" spans="1:19" ht="30" customHeight="1">
      <c r="A104" s="30">
        <v>501</v>
      </c>
      <c r="B104" s="56" t="s">
        <v>102</v>
      </c>
      <c r="C104" s="63" t="s">
        <v>28</v>
      </c>
      <c r="D104" s="253" t="s">
        <v>1</v>
      </c>
      <c r="E104" s="96">
        <v>20</v>
      </c>
      <c r="F104" s="98" t="s">
        <v>1</v>
      </c>
      <c r="G104" s="96">
        <v>20</v>
      </c>
      <c r="H104" s="4">
        <v>0</v>
      </c>
      <c r="I104" s="100">
        <v>0</v>
      </c>
      <c r="J104" s="101">
        <v>0</v>
      </c>
      <c r="K104" s="41">
        <v>10000</v>
      </c>
      <c r="L104" s="42"/>
      <c r="M104" s="38">
        <f>MAX(0,K104*(1-E104/100)-S104)</f>
        <v>8000</v>
      </c>
      <c r="N104" s="39">
        <f>(1-H104/100)*M104*G104/100</f>
        <v>1600</v>
      </c>
      <c r="O104" s="36">
        <f>IF(I104&gt;0,M104,0)</f>
        <v>0</v>
      </c>
      <c r="P104" s="35">
        <f>O104*I104/100</f>
        <v>0</v>
      </c>
      <c r="Q104" s="42">
        <f>O104*J104/100</f>
        <v>0</v>
      </c>
      <c r="R104" s="68"/>
      <c r="S104" s="70">
        <f>IF(F104=L1,0,L104)</f>
        <v>0</v>
      </c>
    </row>
    <row r="105" spans="1:19" ht="18" customHeight="1">
      <c r="A105" s="6"/>
      <c r="B105" s="57" t="s">
        <v>103</v>
      </c>
      <c r="C105" s="161"/>
      <c r="D105" s="253"/>
      <c r="E105" s="96"/>
      <c r="F105" s="98"/>
      <c r="G105" s="96"/>
      <c r="H105" s="4"/>
      <c r="I105" s="100"/>
      <c r="J105" s="101"/>
      <c r="K105" s="41"/>
      <c r="L105" s="42"/>
      <c r="M105" s="38"/>
      <c r="N105" s="39"/>
      <c r="O105" s="36"/>
      <c r="P105" s="35"/>
      <c r="Q105" s="42"/>
      <c r="R105" s="68"/>
      <c r="S105" s="70"/>
    </row>
    <row r="106" spans="1:19" ht="16.5" customHeight="1">
      <c r="A106" s="6"/>
      <c r="B106" s="57" t="s">
        <v>16</v>
      </c>
      <c r="C106" s="161"/>
      <c r="D106" s="253"/>
      <c r="E106" s="96"/>
      <c r="F106" s="98"/>
      <c r="G106" s="96"/>
      <c r="H106" s="4"/>
      <c r="I106" s="100"/>
      <c r="J106" s="101"/>
      <c r="K106" s="41"/>
      <c r="L106" s="42"/>
      <c r="M106" s="38"/>
      <c r="N106" s="39"/>
      <c r="O106" s="36"/>
      <c r="P106" s="35"/>
      <c r="Q106" s="42"/>
      <c r="R106" s="68"/>
      <c r="S106" s="70"/>
    </row>
    <row r="107" spans="1:19" ht="30.75" customHeight="1">
      <c r="A107" s="30">
        <v>502</v>
      </c>
      <c r="B107" s="56" t="s">
        <v>104</v>
      </c>
      <c r="C107" s="63" t="s">
        <v>28</v>
      </c>
      <c r="D107" s="253" t="s">
        <v>1</v>
      </c>
      <c r="E107" s="96">
        <v>0</v>
      </c>
      <c r="F107" s="98" t="s">
        <v>0</v>
      </c>
      <c r="G107" s="96">
        <v>20</v>
      </c>
      <c r="H107" s="4">
        <v>0</v>
      </c>
      <c r="I107" s="100">
        <v>0</v>
      </c>
      <c r="J107" s="101">
        <v>0</v>
      </c>
      <c r="K107" s="41">
        <v>10000</v>
      </c>
      <c r="L107" s="42">
        <v>1212</v>
      </c>
      <c r="M107" s="38">
        <f>MAX(0,K107*(1-E107/100)-S107)</f>
        <v>8788</v>
      </c>
      <c r="N107" s="39">
        <f>(1-H107/100)*M107*G107/100</f>
        <v>1757.6</v>
      </c>
      <c r="O107" s="36">
        <f>IF(I107&gt;0,M107,0)</f>
        <v>0</v>
      </c>
      <c r="P107" s="35">
        <f>O107*I107/100</f>
        <v>0</v>
      </c>
      <c r="Q107" s="42">
        <f>O107*J107/100</f>
        <v>0</v>
      </c>
      <c r="R107" s="68"/>
      <c r="S107" s="70">
        <f>IF(F107=L1,0,L107)</f>
        <v>1212</v>
      </c>
    </row>
    <row r="108" spans="1:19" ht="17.25" customHeight="1">
      <c r="A108" s="6"/>
      <c r="B108" s="57" t="s">
        <v>105</v>
      </c>
      <c r="C108" s="161"/>
      <c r="D108" s="253"/>
      <c r="E108" s="96"/>
      <c r="F108" s="98"/>
      <c r="G108" s="96"/>
      <c r="H108" s="4"/>
      <c r="I108" s="100"/>
      <c r="J108" s="101"/>
      <c r="K108" s="41"/>
      <c r="L108" s="42"/>
      <c r="M108" s="38"/>
      <c r="N108" s="39"/>
      <c r="O108" s="36"/>
      <c r="P108" s="35"/>
      <c r="Q108" s="42"/>
      <c r="R108" s="68"/>
      <c r="S108" s="70"/>
    </row>
    <row r="109" spans="1:19" ht="15">
      <c r="A109" s="6"/>
      <c r="B109" s="57" t="s">
        <v>16</v>
      </c>
      <c r="C109" s="161"/>
      <c r="D109" s="253"/>
      <c r="E109" s="96"/>
      <c r="F109" s="98"/>
      <c r="G109" s="96"/>
      <c r="H109" s="4"/>
      <c r="I109" s="100"/>
      <c r="J109" s="101"/>
      <c r="K109" s="41"/>
      <c r="L109" s="42"/>
      <c r="M109" s="38"/>
      <c r="N109" s="39"/>
      <c r="O109" s="36"/>
      <c r="P109" s="35"/>
      <c r="Q109" s="42"/>
      <c r="R109" s="68"/>
      <c r="S109" s="70"/>
    </row>
    <row r="110" spans="1:19" ht="15">
      <c r="A110" s="30">
        <v>503</v>
      </c>
      <c r="B110" s="56" t="s">
        <v>19</v>
      </c>
      <c r="C110" s="63" t="s">
        <v>28</v>
      </c>
      <c r="D110" s="253" t="s">
        <v>1</v>
      </c>
      <c r="E110" s="96">
        <v>0</v>
      </c>
      <c r="F110" s="98" t="s">
        <v>0</v>
      </c>
      <c r="G110" s="106">
        <v>20</v>
      </c>
      <c r="H110" s="4">
        <v>0</v>
      </c>
      <c r="I110" s="100">
        <v>0</v>
      </c>
      <c r="J110" s="101">
        <v>0</v>
      </c>
      <c r="K110" s="41">
        <v>1000000</v>
      </c>
      <c r="L110" s="42">
        <v>1200</v>
      </c>
      <c r="M110" s="38">
        <f>MAX(0,K110*(1-E110/100)-S110)</f>
        <v>998800</v>
      </c>
      <c r="N110" s="39">
        <f>(1-H110/100)*M110*G110/100</f>
        <v>199760</v>
      </c>
      <c r="O110" s="36">
        <f>IF(I110&gt;0,M110,0)</f>
        <v>0</v>
      </c>
      <c r="P110" s="35">
        <f>O110*I110/100</f>
        <v>0</v>
      </c>
      <c r="Q110" s="42">
        <f>O110*J110/100</f>
        <v>0</v>
      </c>
      <c r="R110" s="68"/>
      <c r="S110" s="70">
        <f>IF(F110=L107,0,L110)</f>
        <v>1200</v>
      </c>
    </row>
    <row r="111" spans="1:19" ht="60" customHeight="1">
      <c r="A111" s="6"/>
      <c r="B111" s="58" t="s">
        <v>146</v>
      </c>
      <c r="C111" s="161"/>
      <c r="D111" s="253"/>
      <c r="E111" s="96"/>
      <c r="F111" s="98"/>
      <c r="G111" s="107"/>
      <c r="H111" s="4"/>
      <c r="I111" s="100"/>
      <c r="J111" s="101"/>
      <c r="K111" s="41"/>
      <c r="L111" s="42"/>
      <c r="M111" s="38"/>
      <c r="N111" s="39"/>
      <c r="O111" s="36"/>
      <c r="P111" s="35"/>
      <c r="Q111" s="42"/>
      <c r="R111" s="68"/>
      <c r="S111" s="70"/>
    </row>
    <row r="112" spans="1:19" ht="15">
      <c r="A112" s="6"/>
      <c r="B112" s="57" t="s">
        <v>16</v>
      </c>
      <c r="C112" s="161"/>
      <c r="D112" s="253"/>
      <c r="E112" s="96"/>
      <c r="F112" s="98"/>
      <c r="G112" s="96"/>
      <c r="H112" s="4"/>
      <c r="I112" s="100"/>
      <c r="J112" s="101"/>
      <c r="K112" s="41"/>
      <c r="L112" s="42"/>
      <c r="M112" s="38"/>
      <c r="N112" s="39"/>
      <c r="O112" s="36"/>
      <c r="P112" s="35"/>
      <c r="Q112" s="42"/>
      <c r="R112" s="68"/>
      <c r="S112" s="70"/>
    </row>
    <row r="113" spans="1:19" ht="15">
      <c r="A113" s="30">
        <v>504</v>
      </c>
      <c r="B113" s="56" t="s">
        <v>18</v>
      </c>
      <c r="C113" s="63" t="s">
        <v>170</v>
      </c>
      <c r="D113" s="253" t="s">
        <v>1</v>
      </c>
      <c r="E113" s="96">
        <v>0</v>
      </c>
      <c r="F113" s="98" t="s">
        <v>0</v>
      </c>
      <c r="G113" s="96">
        <v>15</v>
      </c>
      <c r="H113" s="4">
        <v>0</v>
      </c>
      <c r="I113" s="100">
        <v>0</v>
      </c>
      <c r="J113" s="101">
        <v>0</v>
      </c>
      <c r="K113" s="41">
        <v>1000000</v>
      </c>
      <c r="L113" s="42">
        <v>200000</v>
      </c>
      <c r="M113" s="38">
        <f>MAX(0,K113*(1-E113/100)-S113)</f>
        <v>800000</v>
      </c>
      <c r="N113" s="39">
        <f>(1-H113/100)*M113*G113/100</f>
        <v>120000</v>
      </c>
      <c r="O113" s="36">
        <f>IF(I113&gt;0,M113,0)</f>
        <v>0</v>
      </c>
      <c r="P113" s="35">
        <f>O113*I113/100</f>
        <v>0</v>
      </c>
      <c r="Q113" s="42">
        <f>O113*J113/100</f>
        <v>0</v>
      </c>
      <c r="R113" s="74"/>
      <c r="S113" s="70">
        <f>IF(F113=L1,0,L113)</f>
        <v>200000</v>
      </c>
    </row>
    <row r="114" spans="1:19" ht="78" customHeight="1">
      <c r="A114" s="6"/>
      <c r="B114" s="57" t="s">
        <v>106</v>
      </c>
      <c r="C114" s="161"/>
      <c r="D114" s="253"/>
      <c r="E114" s="96"/>
      <c r="F114" s="98"/>
      <c r="G114" s="96"/>
      <c r="H114" s="4"/>
      <c r="I114" s="100"/>
      <c r="J114" s="101"/>
      <c r="K114" s="41"/>
      <c r="L114" s="42"/>
      <c r="M114" s="38"/>
      <c r="N114" s="39"/>
      <c r="O114" s="36"/>
      <c r="P114" s="35"/>
      <c r="Q114" s="42"/>
      <c r="R114" s="75"/>
      <c r="S114" s="70"/>
    </row>
    <row r="115" spans="1:19" ht="15">
      <c r="A115" s="6"/>
      <c r="B115" s="57" t="s">
        <v>16</v>
      </c>
      <c r="C115" s="161"/>
      <c r="D115" s="253"/>
      <c r="E115" s="96"/>
      <c r="F115" s="98"/>
      <c r="G115" s="96"/>
      <c r="H115" s="4"/>
      <c r="I115" s="100"/>
      <c r="J115" s="101"/>
      <c r="K115" s="41"/>
      <c r="L115" s="42"/>
      <c r="M115" s="38"/>
      <c r="N115" s="39"/>
      <c r="O115" s="36"/>
      <c r="P115" s="35"/>
      <c r="Q115" s="42"/>
      <c r="R115" s="68"/>
      <c r="S115" s="70"/>
    </row>
    <row r="116" spans="1:19" ht="14.25" customHeight="1">
      <c r="A116" s="6"/>
      <c r="B116" s="6"/>
      <c r="C116" s="161"/>
      <c r="D116" s="253"/>
      <c r="E116" s="96"/>
      <c r="F116" s="98"/>
      <c r="G116" s="96"/>
      <c r="H116" s="4"/>
      <c r="I116" s="100"/>
      <c r="J116" s="101"/>
      <c r="K116" s="41"/>
      <c r="L116" s="42"/>
      <c r="M116" s="38"/>
      <c r="N116" s="39"/>
      <c r="O116" s="36"/>
      <c r="P116" s="35"/>
      <c r="Q116" s="42"/>
      <c r="R116" s="68"/>
      <c r="S116" s="70"/>
    </row>
    <row r="117" spans="1:20" ht="120.75" customHeight="1">
      <c r="A117" s="30">
        <v>505</v>
      </c>
      <c r="B117" s="56" t="s">
        <v>107</v>
      </c>
      <c r="C117" s="63" t="s">
        <v>28</v>
      </c>
      <c r="D117" s="247" t="s">
        <v>29</v>
      </c>
      <c r="E117" s="96">
        <v>50</v>
      </c>
      <c r="F117" s="98" t="s">
        <v>1</v>
      </c>
      <c r="G117" s="96">
        <v>20</v>
      </c>
      <c r="H117" s="4">
        <v>0</v>
      </c>
      <c r="I117" s="100">
        <v>24</v>
      </c>
      <c r="J117" s="101">
        <v>0</v>
      </c>
      <c r="K117" s="41">
        <v>100000</v>
      </c>
      <c r="L117" s="42"/>
      <c r="M117" s="38">
        <f>MAX(0,K117*(1-E117/100)-S117)</f>
        <v>50000</v>
      </c>
      <c r="N117" s="39">
        <f>(1-H117/100)*M117*G117/100</f>
        <v>10000</v>
      </c>
      <c r="O117" s="36">
        <f>IF(I117&gt;0,M117,0)</f>
        <v>50000</v>
      </c>
      <c r="P117" s="35">
        <f>O117*I117/100</f>
        <v>12000</v>
      </c>
      <c r="Q117" s="42">
        <f>O117*J117/100</f>
        <v>0</v>
      </c>
      <c r="R117" s="76"/>
      <c r="S117" s="70">
        <f>IF(F117=L1,0,L117)</f>
        <v>0</v>
      </c>
      <c r="T117" s="5"/>
    </row>
    <row r="118" spans="1:20" ht="16.5" customHeight="1">
      <c r="A118" s="31"/>
      <c r="B118" s="57" t="s">
        <v>109</v>
      </c>
      <c r="C118" s="161"/>
      <c r="D118" s="253"/>
      <c r="E118" s="96"/>
      <c r="F118" s="98"/>
      <c r="G118" s="96"/>
      <c r="H118" s="4"/>
      <c r="I118" s="100"/>
      <c r="J118" s="101"/>
      <c r="K118" s="41"/>
      <c r="L118" s="42"/>
      <c r="M118" s="38"/>
      <c r="N118" s="39"/>
      <c r="O118" s="36"/>
      <c r="P118" s="35"/>
      <c r="Q118" s="42"/>
      <c r="R118" s="77"/>
      <c r="S118" s="66"/>
      <c r="T118" s="5"/>
    </row>
    <row r="119" spans="1:20" ht="20.25" customHeight="1">
      <c r="A119" s="31"/>
      <c r="B119" s="57" t="s">
        <v>108</v>
      </c>
      <c r="C119" s="161"/>
      <c r="D119" s="253"/>
      <c r="E119" s="96"/>
      <c r="F119" s="98"/>
      <c r="G119" s="96"/>
      <c r="H119" s="4"/>
      <c r="I119" s="100"/>
      <c r="J119" s="101"/>
      <c r="K119" s="41"/>
      <c r="L119" s="42"/>
      <c r="M119" s="38"/>
      <c r="N119" s="39"/>
      <c r="O119" s="36"/>
      <c r="P119" s="35"/>
      <c r="Q119" s="42"/>
      <c r="R119" s="77"/>
      <c r="S119" s="66"/>
      <c r="T119" s="5"/>
    </row>
    <row r="120" spans="1:19" ht="123" customHeight="1">
      <c r="A120" s="34">
        <v>506</v>
      </c>
      <c r="B120" s="56" t="s">
        <v>110</v>
      </c>
      <c r="C120" s="63" t="s">
        <v>28</v>
      </c>
      <c r="D120" s="253" t="s">
        <v>30</v>
      </c>
      <c r="E120" s="96">
        <v>50</v>
      </c>
      <c r="F120" s="98" t="s">
        <v>1</v>
      </c>
      <c r="G120" s="96">
        <v>20</v>
      </c>
      <c r="H120" s="4">
        <v>0</v>
      </c>
      <c r="I120" s="100">
        <v>24</v>
      </c>
      <c r="J120" s="101">
        <v>12.3</v>
      </c>
      <c r="K120" s="41">
        <v>10000</v>
      </c>
      <c r="L120" s="42"/>
      <c r="M120" s="38">
        <f>MAX(0,K120*(1-E120/100)-S120)</f>
        <v>5000</v>
      </c>
      <c r="N120" s="39">
        <f>(1-H120/100)*M120*G120/100</f>
        <v>1000</v>
      </c>
      <c r="O120" s="36">
        <f>IF(I120&gt;0,M120,0)</f>
        <v>5000</v>
      </c>
      <c r="P120" s="35">
        <f>O120*I120/100</f>
        <v>1200</v>
      </c>
      <c r="Q120" s="42">
        <f>O120*J120/100</f>
        <v>615</v>
      </c>
      <c r="R120" s="8"/>
      <c r="S120" s="70">
        <f>IF(F120=L1,0,L120)</f>
        <v>0</v>
      </c>
    </row>
    <row r="121" spans="1:19" ht="18.75" customHeight="1">
      <c r="A121" s="31"/>
      <c r="B121" s="57" t="s">
        <v>109</v>
      </c>
      <c r="C121" s="161"/>
      <c r="D121" s="253"/>
      <c r="E121" s="96"/>
      <c r="F121" s="98"/>
      <c r="G121" s="96"/>
      <c r="H121" s="4"/>
      <c r="I121" s="100"/>
      <c r="J121" s="101"/>
      <c r="K121" s="41"/>
      <c r="L121" s="42"/>
      <c r="M121" s="38"/>
      <c r="N121" s="39"/>
      <c r="O121" s="36"/>
      <c r="P121" s="35"/>
      <c r="Q121" s="42"/>
      <c r="R121" s="68"/>
      <c r="S121" s="70"/>
    </row>
    <row r="122" spans="1:19" ht="33.75" customHeight="1">
      <c r="A122" s="31"/>
      <c r="B122" s="57" t="s">
        <v>111</v>
      </c>
      <c r="C122" s="161"/>
      <c r="D122" s="253"/>
      <c r="E122" s="96"/>
      <c r="F122" s="98"/>
      <c r="G122" s="96"/>
      <c r="H122" s="4"/>
      <c r="I122" s="100"/>
      <c r="J122" s="101"/>
      <c r="K122" s="41"/>
      <c r="L122" s="42"/>
      <c r="M122" s="38"/>
      <c r="N122" s="39"/>
      <c r="O122" s="36"/>
      <c r="P122" s="35"/>
      <c r="Q122" s="42"/>
      <c r="R122" s="68"/>
      <c r="S122" s="70"/>
    </row>
    <row r="123" spans="1:19" ht="105.75" customHeight="1">
      <c r="A123" s="43">
        <v>507</v>
      </c>
      <c r="B123" s="56" t="s">
        <v>113</v>
      </c>
      <c r="C123" s="63" t="s">
        <v>28</v>
      </c>
      <c r="D123" s="253" t="s">
        <v>1</v>
      </c>
      <c r="E123" s="96">
        <v>50</v>
      </c>
      <c r="F123" s="98" t="s">
        <v>1</v>
      </c>
      <c r="G123" s="96">
        <v>20</v>
      </c>
      <c r="H123" s="4">
        <v>0</v>
      </c>
      <c r="I123" s="100">
        <v>0</v>
      </c>
      <c r="J123" s="101">
        <v>0</v>
      </c>
      <c r="K123" s="41">
        <v>10000</v>
      </c>
      <c r="L123" s="42"/>
      <c r="M123" s="38">
        <f>MAX(0,K123*(1-E123/100)-S123)</f>
        <v>5000</v>
      </c>
      <c r="N123" s="39">
        <f>(1-H123/100)*M123*G123/100</f>
        <v>1000</v>
      </c>
      <c r="O123" s="36">
        <f>IF(I123&gt;0,M123,0)</f>
        <v>0</v>
      </c>
      <c r="P123" s="35">
        <f>O123*I123/100</f>
        <v>0</v>
      </c>
      <c r="Q123" s="42">
        <f>O123*J123/100</f>
        <v>0</v>
      </c>
      <c r="R123" s="68"/>
      <c r="S123" s="70">
        <f>IF(F123=L1,0,L123)</f>
        <v>0</v>
      </c>
    </row>
    <row r="124" spans="1:19" ht="20.25" customHeight="1">
      <c r="A124" s="44"/>
      <c r="B124" s="57" t="s">
        <v>109</v>
      </c>
      <c r="C124" s="161"/>
      <c r="D124" s="253"/>
      <c r="E124" s="96"/>
      <c r="F124" s="98"/>
      <c r="G124" s="96"/>
      <c r="H124" s="4"/>
      <c r="I124" s="100"/>
      <c r="J124" s="101"/>
      <c r="K124" s="41"/>
      <c r="L124" s="42"/>
      <c r="M124" s="38"/>
      <c r="N124" s="39"/>
      <c r="O124" s="36"/>
      <c r="P124" s="35"/>
      <c r="Q124" s="42"/>
      <c r="R124" s="68"/>
      <c r="S124" s="70"/>
    </row>
    <row r="125" spans="1:19" ht="15">
      <c r="A125" s="44"/>
      <c r="B125" s="57" t="s">
        <v>16</v>
      </c>
      <c r="C125" s="161"/>
      <c r="D125" s="253"/>
      <c r="E125" s="96"/>
      <c r="F125" s="98"/>
      <c r="G125" s="96"/>
      <c r="H125" s="4"/>
      <c r="I125" s="100"/>
      <c r="J125" s="101"/>
      <c r="K125" s="41"/>
      <c r="L125" s="42"/>
      <c r="M125" s="38"/>
      <c r="N125" s="39"/>
      <c r="O125" s="36"/>
      <c r="P125" s="35"/>
      <c r="Q125" s="42"/>
      <c r="R125" s="68"/>
      <c r="S125" s="70"/>
    </row>
    <row r="126" spans="1:19" ht="152.25" customHeight="1">
      <c r="A126" s="46">
        <v>508</v>
      </c>
      <c r="B126" s="56" t="s">
        <v>112</v>
      </c>
      <c r="C126" s="63" t="s">
        <v>28</v>
      </c>
      <c r="D126" s="247" t="s">
        <v>1</v>
      </c>
      <c r="E126" s="96">
        <v>50</v>
      </c>
      <c r="F126" s="98" t="s">
        <v>1</v>
      </c>
      <c r="G126" s="96">
        <v>20</v>
      </c>
      <c r="H126" s="4">
        <v>0</v>
      </c>
      <c r="I126" s="100">
        <v>0</v>
      </c>
      <c r="J126" s="101">
        <v>0</v>
      </c>
      <c r="K126" s="41">
        <v>10000</v>
      </c>
      <c r="L126" s="42"/>
      <c r="M126" s="38">
        <f>MAX(0,K126*(1-E126/100)-S126)</f>
        <v>5000</v>
      </c>
      <c r="N126" s="39">
        <f>(1-H126/100)*M126*G126/100</f>
        <v>1000</v>
      </c>
      <c r="O126" s="36">
        <f>IF(I126&gt;0,M126,0)</f>
        <v>0</v>
      </c>
      <c r="P126" s="35">
        <f>O126*I126/100</f>
        <v>0</v>
      </c>
      <c r="Q126" s="42">
        <f>O126*J126/100</f>
        <v>0</v>
      </c>
      <c r="R126" s="68"/>
      <c r="S126" s="70">
        <f>IF(F126=L1,0,L126)</f>
        <v>0</v>
      </c>
    </row>
    <row r="127" spans="1:19" ht="19.5" customHeight="1">
      <c r="A127" s="44"/>
      <c r="B127" s="57" t="s">
        <v>109</v>
      </c>
      <c r="C127" s="161"/>
      <c r="D127" s="253"/>
      <c r="E127" s="96"/>
      <c r="F127" s="98"/>
      <c r="G127" s="96"/>
      <c r="H127" s="4"/>
      <c r="I127" s="100"/>
      <c r="J127" s="101"/>
      <c r="K127" s="41"/>
      <c r="L127" s="42"/>
      <c r="M127" s="38"/>
      <c r="N127" s="39"/>
      <c r="O127" s="36"/>
      <c r="P127" s="35"/>
      <c r="Q127" s="42"/>
      <c r="R127" s="68"/>
      <c r="S127" s="70"/>
    </row>
    <row r="128" spans="1:19" ht="21.75" customHeight="1">
      <c r="A128" s="44"/>
      <c r="B128" s="57" t="s">
        <v>16</v>
      </c>
      <c r="C128" s="161"/>
      <c r="D128" s="253"/>
      <c r="E128" s="96"/>
      <c r="F128" s="98"/>
      <c r="G128" s="96"/>
      <c r="H128" s="4"/>
      <c r="I128" s="100"/>
      <c r="J128" s="101"/>
      <c r="K128" s="41"/>
      <c r="L128" s="42"/>
      <c r="M128" s="38"/>
      <c r="N128" s="39"/>
      <c r="O128" s="36"/>
      <c r="P128" s="35"/>
      <c r="Q128" s="42"/>
      <c r="R128" s="68"/>
      <c r="S128" s="70"/>
    </row>
    <row r="129" spans="1:19" ht="19.5" customHeight="1">
      <c r="A129" s="45"/>
      <c r="B129" s="29"/>
      <c r="C129" s="165"/>
      <c r="D129" s="253"/>
      <c r="E129" s="96"/>
      <c r="F129" s="98"/>
      <c r="G129" s="96"/>
      <c r="H129" s="4"/>
      <c r="I129" s="100"/>
      <c r="J129" s="101"/>
      <c r="K129" s="41"/>
      <c r="L129" s="42"/>
      <c r="M129" s="38"/>
      <c r="N129" s="39"/>
      <c r="O129" s="36"/>
      <c r="P129" s="35"/>
      <c r="Q129" s="42"/>
      <c r="R129" s="68"/>
      <c r="S129" s="70"/>
    </row>
    <row r="130" spans="1:19" s="88" customFormat="1" ht="15">
      <c r="A130" s="48"/>
      <c r="B130" s="92" t="s">
        <v>22</v>
      </c>
      <c r="C130" s="211"/>
      <c r="D130" s="254"/>
      <c r="E130" s="97"/>
      <c r="F130" s="99"/>
      <c r="G130" s="97"/>
      <c r="H130" s="52"/>
      <c r="I130" s="102"/>
      <c r="J130" s="103"/>
      <c r="K130" s="53"/>
      <c r="L130" s="54"/>
      <c r="M130" s="55"/>
      <c r="N130" s="67"/>
      <c r="O130" s="94"/>
      <c r="P130" s="51"/>
      <c r="Q130" s="54"/>
      <c r="R130" s="79"/>
      <c r="S130" s="87"/>
    </row>
    <row r="131" spans="1:19" s="137" customFormat="1" ht="180.75" customHeight="1">
      <c r="A131" s="158">
        <v>601</v>
      </c>
      <c r="B131" s="159" t="s">
        <v>35</v>
      </c>
      <c r="C131" s="63" t="s">
        <v>28</v>
      </c>
      <c r="D131" s="247" t="s">
        <v>29</v>
      </c>
      <c r="E131" s="125">
        <v>20</v>
      </c>
      <c r="F131" s="126" t="s">
        <v>1</v>
      </c>
      <c r="G131" s="125">
        <v>20</v>
      </c>
      <c r="H131" s="127">
        <v>0</v>
      </c>
      <c r="I131" s="128">
        <v>24</v>
      </c>
      <c r="J131" s="129">
        <v>0</v>
      </c>
      <c r="K131" s="130">
        <v>12500</v>
      </c>
      <c r="L131" s="131"/>
      <c r="M131" s="132">
        <f>MAX(0,K131*(1-E131/100)-S131)</f>
        <v>10000</v>
      </c>
      <c r="N131" s="133">
        <f>(1-H131/100)*M131*G131/100</f>
        <v>2000</v>
      </c>
      <c r="O131" s="134">
        <f>IF(I131&gt;0,M131,0)</f>
        <v>10000</v>
      </c>
      <c r="P131" s="135">
        <f>O131*I131/100</f>
        <v>2400</v>
      </c>
      <c r="Q131" s="131">
        <f>O131*J131/100</f>
        <v>0</v>
      </c>
      <c r="R131" s="76"/>
      <c r="S131" s="70">
        <f>IF(F131=L1,0,L131)</f>
        <v>0</v>
      </c>
    </row>
    <row r="132" spans="1:19" s="137" customFormat="1" ht="16.5" customHeight="1">
      <c r="A132" s="158"/>
      <c r="B132" s="160" t="s">
        <v>114</v>
      </c>
      <c r="C132" s="161"/>
      <c r="D132" s="253"/>
      <c r="E132" s="125"/>
      <c r="F132" s="126"/>
      <c r="G132" s="125"/>
      <c r="H132" s="127"/>
      <c r="I132" s="128"/>
      <c r="J132" s="129"/>
      <c r="K132" s="130"/>
      <c r="L132" s="131"/>
      <c r="M132" s="132"/>
      <c r="N132" s="133"/>
      <c r="O132" s="134"/>
      <c r="P132" s="135"/>
      <c r="Q132" s="131"/>
      <c r="R132" s="162"/>
      <c r="S132" s="70"/>
    </row>
    <row r="133" spans="1:19" s="137" customFormat="1" ht="18.75" customHeight="1">
      <c r="A133" s="158"/>
      <c r="B133" s="160" t="s">
        <v>115</v>
      </c>
      <c r="C133" s="161"/>
      <c r="D133" s="253"/>
      <c r="E133" s="125"/>
      <c r="F133" s="126"/>
      <c r="G133" s="125"/>
      <c r="H133" s="127"/>
      <c r="I133" s="128"/>
      <c r="J133" s="129"/>
      <c r="K133" s="130"/>
      <c r="L133" s="131"/>
      <c r="M133" s="132"/>
      <c r="N133" s="133"/>
      <c r="O133" s="134"/>
      <c r="P133" s="135"/>
      <c r="Q133" s="131"/>
      <c r="R133" s="136"/>
      <c r="S133" s="70"/>
    </row>
    <row r="134" spans="1:19" s="137" customFormat="1" ht="181.5" customHeight="1">
      <c r="A134" s="158">
        <v>602</v>
      </c>
      <c r="B134" s="159" t="s">
        <v>116</v>
      </c>
      <c r="C134" s="63" t="s">
        <v>28</v>
      </c>
      <c r="D134" s="253" t="s">
        <v>30</v>
      </c>
      <c r="E134" s="125">
        <v>20</v>
      </c>
      <c r="F134" s="126" t="s">
        <v>1</v>
      </c>
      <c r="G134" s="125">
        <v>20</v>
      </c>
      <c r="H134" s="127">
        <v>0</v>
      </c>
      <c r="I134" s="128">
        <v>24</v>
      </c>
      <c r="J134" s="129">
        <v>12.3</v>
      </c>
      <c r="K134" s="130">
        <v>12500</v>
      </c>
      <c r="L134" s="131"/>
      <c r="M134" s="132">
        <f>MAX(0,K134*(1-E134/100)-S134)</f>
        <v>10000</v>
      </c>
      <c r="N134" s="133">
        <f>(1-H134/100)*M134*G134/100</f>
        <v>2000</v>
      </c>
      <c r="O134" s="134">
        <f>IF(I134&gt;0,M134,0)</f>
        <v>10000</v>
      </c>
      <c r="P134" s="135">
        <f>O134*I134/100</f>
        <v>2400</v>
      </c>
      <c r="Q134" s="131">
        <f>O134*J134/100</f>
        <v>1230</v>
      </c>
      <c r="R134" s="76"/>
      <c r="S134" s="70">
        <f>IF(F134=L1,0,L134)</f>
        <v>0</v>
      </c>
    </row>
    <row r="135" spans="1:19" s="137" customFormat="1" ht="18.75" customHeight="1">
      <c r="A135" s="158"/>
      <c r="B135" s="160" t="s">
        <v>114</v>
      </c>
      <c r="C135" s="161"/>
      <c r="D135" s="253"/>
      <c r="E135" s="125"/>
      <c r="F135" s="126"/>
      <c r="G135" s="125"/>
      <c r="H135" s="127"/>
      <c r="I135" s="128"/>
      <c r="J135" s="129"/>
      <c r="K135" s="130"/>
      <c r="L135" s="131"/>
      <c r="M135" s="132"/>
      <c r="N135" s="133"/>
      <c r="O135" s="134"/>
      <c r="P135" s="135"/>
      <c r="Q135" s="131"/>
      <c r="R135" s="136"/>
      <c r="S135" s="70"/>
    </row>
    <row r="136" spans="1:19" s="137" customFormat="1" ht="33.75" customHeight="1">
      <c r="A136" s="158"/>
      <c r="B136" s="163" t="s">
        <v>111</v>
      </c>
      <c r="C136" s="161"/>
      <c r="D136" s="253"/>
      <c r="E136" s="125"/>
      <c r="F136" s="126"/>
      <c r="G136" s="125"/>
      <c r="H136" s="127"/>
      <c r="I136" s="128"/>
      <c r="J136" s="129"/>
      <c r="K136" s="130"/>
      <c r="L136" s="131"/>
      <c r="M136" s="132"/>
      <c r="N136" s="133"/>
      <c r="O136" s="134"/>
      <c r="P136" s="135"/>
      <c r="Q136" s="131"/>
      <c r="R136" s="136"/>
      <c r="S136" s="70"/>
    </row>
    <row r="137" spans="1:19" s="137" customFormat="1" ht="209.25" customHeight="1">
      <c r="A137" s="158">
        <v>603</v>
      </c>
      <c r="B137" s="159" t="s">
        <v>117</v>
      </c>
      <c r="C137" s="63" t="s">
        <v>28</v>
      </c>
      <c r="D137" s="253" t="s">
        <v>1</v>
      </c>
      <c r="E137" s="125">
        <v>20</v>
      </c>
      <c r="F137" s="126" t="s">
        <v>1</v>
      </c>
      <c r="G137" s="125">
        <v>20</v>
      </c>
      <c r="H137" s="127">
        <v>0</v>
      </c>
      <c r="I137" s="128">
        <v>0</v>
      </c>
      <c r="J137" s="129">
        <v>0</v>
      </c>
      <c r="K137" s="130">
        <v>10000</v>
      </c>
      <c r="L137" s="131"/>
      <c r="M137" s="132">
        <f>MAX(0,K137*(1-E137/100)-S137)</f>
        <v>8000</v>
      </c>
      <c r="N137" s="133">
        <f>(1-H137/100)*M137*G137/100</f>
        <v>1600</v>
      </c>
      <c r="O137" s="134">
        <f>IF(I137&gt;0,M137,0)</f>
        <v>0</v>
      </c>
      <c r="P137" s="135">
        <f>O137*I137/100</f>
        <v>0</v>
      </c>
      <c r="Q137" s="131">
        <f>O137*J137/100</f>
        <v>0</v>
      </c>
      <c r="R137" s="136"/>
      <c r="S137" s="70">
        <f>IF(F137=L1,0,L137)</f>
        <v>0</v>
      </c>
    </row>
    <row r="138" spans="1:19" s="137" customFormat="1" ht="18" customHeight="1">
      <c r="A138" s="158"/>
      <c r="B138" s="160" t="s">
        <v>118</v>
      </c>
      <c r="C138" s="161"/>
      <c r="D138" s="253"/>
      <c r="E138" s="125"/>
      <c r="F138" s="126"/>
      <c r="G138" s="125"/>
      <c r="H138" s="127"/>
      <c r="I138" s="128"/>
      <c r="J138" s="129"/>
      <c r="K138" s="130"/>
      <c r="L138" s="131"/>
      <c r="M138" s="132"/>
      <c r="N138" s="133"/>
      <c r="O138" s="134"/>
      <c r="P138" s="135"/>
      <c r="Q138" s="131"/>
      <c r="R138" s="136"/>
      <c r="S138" s="70"/>
    </row>
    <row r="139" spans="1:19" s="137" customFormat="1" ht="18" customHeight="1">
      <c r="A139" s="158"/>
      <c r="B139" s="164" t="s">
        <v>16</v>
      </c>
      <c r="C139" s="165"/>
      <c r="D139" s="253"/>
      <c r="E139" s="125"/>
      <c r="F139" s="126"/>
      <c r="G139" s="125"/>
      <c r="H139" s="127"/>
      <c r="I139" s="128"/>
      <c r="J139" s="129"/>
      <c r="K139" s="130"/>
      <c r="L139" s="131"/>
      <c r="M139" s="132"/>
      <c r="N139" s="133"/>
      <c r="O139" s="134"/>
      <c r="P139" s="135"/>
      <c r="Q139" s="131"/>
      <c r="R139" s="136"/>
      <c r="S139" s="70"/>
    </row>
    <row r="140" spans="1:19" s="137" customFormat="1" ht="45.75" customHeight="1">
      <c r="A140" s="158">
        <v>604</v>
      </c>
      <c r="B140" s="166" t="s">
        <v>119</v>
      </c>
      <c r="C140" s="63" t="s">
        <v>28</v>
      </c>
      <c r="D140" s="247" t="s">
        <v>30</v>
      </c>
      <c r="E140" s="125">
        <v>20</v>
      </c>
      <c r="F140" s="126" t="s">
        <v>1</v>
      </c>
      <c r="G140" s="125">
        <v>20</v>
      </c>
      <c r="H140" s="127">
        <v>40</v>
      </c>
      <c r="I140" s="128">
        <v>4</v>
      </c>
      <c r="J140" s="129">
        <v>2</v>
      </c>
      <c r="K140" s="130">
        <v>20000</v>
      </c>
      <c r="L140" s="131"/>
      <c r="M140" s="132">
        <f>MAX(0,K140*(1-E140/100)-S140)</f>
        <v>16000</v>
      </c>
      <c r="N140" s="133">
        <f>(1-H140/100)*M140*G140/100</f>
        <v>1920</v>
      </c>
      <c r="O140" s="134">
        <f>MAX(K140,S5)</f>
        <v>20090</v>
      </c>
      <c r="P140" s="135">
        <f>O140*I140/100</f>
        <v>803.6</v>
      </c>
      <c r="Q140" s="131">
        <f>O140*J140/100</f>
        <v>401.8</v>
      </c>
      <c r="R140" s="76"/>
      <c r="S140" s="70">
        <f>IF(F140=L1,0,L140)</f>
        <v>0</v>
      </c>
    </row>
    <row r="141" spans="1:19" s="137" customFormat="1" ht="30.75" customHeight="1">
      <c r="A141" s="158"/>
      <c r="B141" s="167" t="s">
        <v>120</v>
      </c>
      <c r="C141" s="168"/>
      <c r="D141" s="253"/>
      <c r="E141" s="125"/>
      <c r="F141" s="126"/>
      <c r="G141" s="125"/>
      <c r="H141" s="127"/>
      <c r="I141" s="128"/>
      <c r="J141" s="129"/>
      <c r="K141" s="130"/>
      <c r="L141" s="131"/>
      <c r="M141" s="132"/>
      <c r="N141" s="133"/>
      <c r="O141" s="134"/>
      <c r="P141" s="135"/>
      <c r="Q141" s="131"/>
      <c r="R141" s="162"/>
      <c r="S141" s="70"/>
    </row>
    <row r="142" spans="1:19" s="137" customFormat="1" ht="48" customHeight="1">
      <c r="A142" s="158"/>
      <c r="B142" s="167" t="s">
        <v>165</v>
      </c>
      <c r="C142" s="168"/>
      <c r="D142" s="253"/>
      <c r="E142" s="125"/>
      <c r="F142" s="126"/>
      <c r="G142" s="125"/>
      <c r="H142" s="127"/>
      <c r="I142" s="128"/>
      <c r="J142" s="129"/>
      <c r="K142" s="130"/>
      <c r="L142" s="131"/>
      <c r="M142" s="132"/>
      <c r="N142" s="133"/>
      <c r="O142" s="134"/>
      <c r="P142" s="135"/>
      <c r="Q142" s="131"/>
      <c r="R142" s="136"/>
      <c r="S142" s="70"/>
    </row>
    <row r="143" spans="1:19" s="137" customFormat="1" ht="30.75" customHeight="1">
      <c r="A143" s="158">
        <v>605</v>
      </c>
      <c r="B143" s="169" t="s">
        <v>122</v>
      </c>
      <c r="C143" s="63" t="s">
        <v>28</v>
      </c>
      <c r="D143" s="247" t="s">
        <v>29</v>
      </c>
      <c r="E143" s="125">
        <v>20</v>
      </c>
      <c r="F143" s="126" t="s">
        <v>1</v>
      </c>
      <c r="G143" s="125">
        <v>20</v>
      </c>
      <c r="H143" s="127">
        <v>0</v>
      </c>
      <c r="I143" s="128">
        <v>24</v>
      </c>
      <c r="J143" s="129">
        <v>0</v>
      </c>
      <c r="K143" s="130">
        <v>10000</v>
      </c>
      <c r="L143" s="131"/>
      <c r="M143" s="132">
        <f>MAX(0,K143*(1-E143/100)-S143)</f>
        <v>8000</v>
      </c>
      <c r="N143" s="133">
        <f>(1-H143/100)*M143*G143/100</f>
        <v>1600</v>
      </c>
      <c r="O143" s="134">
        <f>IF(I143&gt;0,M143,0)</f>
        <v>8000</v>
      </c>
      <c r="P143" s="135">
        <f>O143*I143/100</f>
        <v>1920</v>
      </c>
      <c r="Q143" s="131">
        <f>O143*J143/100</f>
        <v>0</v>
      </c>
      <c r="R143" s="76"/>
      <c r="S143" s="70">
        <f>IF(F143=L1,0,L143)</f>
        <v>0</v>
      </c>
    </row>
    <row r="144" spans="1:19" s="137" customFormat="1" ht="20.25" customHeight="1">
      <c r="A144" s="158"/>
      <c r="B144" s="160" t="s">
        <v>114</v>
      </c>
      <c r="C144" s="161"/>
      <c r="D144" s="253"/>
      <c r="E144" s="125"/>
      <c r="F144" s="126"/>
      <c r="G144" s="125"/>
      <c r="H144" s="127"/>
      <c r="I144" s="128"/>
      <c r="J144" s="129"/>
      <c r="K144" s="130"/>
      <c r="L144" s="131"/>
      <c r="M144" s="132"/>
      <c r="N144" s="133"/>
      <c r="O144" s="134"/>
      <c r="P144" s="135"/>
      <c r="Q144" s="131"/>
      <c r="R144" s="136"/>
      <c r="S144" s="70"/>
    </row>
    <row r="145" spans="1:19" s="137" customFormat="1" ht="48.75" customHeight="1">
      <c r="A145" s="158"/>
      <c r="B145" s="160" t="s">
        <v>121</v>
      </c>
      <c r="C145" s="161"/>
      <c r="D145" s="253"/>
      <c r="E145" s="125"/>
      <c r="F145" s="126"/>
      <c r="G145" s="125"/>
      <c r="H145" s="127"/>
      <c r="I145" s="128"/>
      <c r="J145" s="129"/>
      <c r="K145" s="130"/>
      <c r="L145" s="131"/>
      <c r="M145" s="132"/>
      <c r="N145" s="133"/>
      <c r="O145" s="134"/>
      <c r="P145" s="135"/>
      <c r="Q145" s="131"/>
      <c r="R145" s="170"/>
      <c r="S145" s="70"/>
    </row>
    <row r="146" spans="1:19" s="137" customFormat="1" ht="45.75" customHeight="1">
      <c r="A146" s="158">
        <v>606</v>
      </c>
      <c r="B146" s="159" t="s">
        <v>123</v>
      </c>
      <c r="C146" s="63" t="s">
        <v>28</v>
      </c>
      <c r="D146" s="253" t="s">
        <v>1</v>
      </c>
      <c r="E146" s="125">
        <v>20</v>
      </c>
      <c r="F146" s="126" t="s">
        <v>1</v>
      </c>
      <c r="G146" s="125">
        <v>20</v>
      </c>
      <c r="H146" s="127">
        <v>0</v>
      </c>
      <c r="I146" s="128">
        <v>0</v>
      </c>
      <c r="J146" s="129">
        <v>0</v>
      </c>
      <c r="K146" s="130">
        <v>10000</v>
      </c>
      <c r="L146" s="131"/>
      <c r="M146" s="132">
        <f>MAX(0,K146*(1-E146/100)-S146)</f>
        <v>8000</v>
      </c>
      <c r="N146" s="133">
        <f>(1-H146/100)*M146*G146/100</f>
        <v>1600</v>
      </c>
      <c r="O146" s="134">
        <f>IF(I146&gt;0,M146,0)</f>
        <v>0</v>
      </c>
      <c r="P146" s="135">
        <f>O146*I146/100</f>
        <v>0</v>
      </c>
      <c r="Q146" s="131">
        <f>O146*J146/100</f>
        <v>0</v>
      </c>
      <c r="R146" s="76"/>
      <c r="S146" s="70">
        <f>IF(F146=L1,0,L146)</f>
        <v>0</v>
      </c>
    </row>
    <row r="147" spans="1:19" s="137" customFormat="1" ht="17.25" customHeight="1">
      <c r="A147" s="158"/>
      <c r="B147" s="160" t="s">
        <v>124</v>
      </c>
      <c r="C147" s="161"/>
      <c r="D147" s="253"/>
      <c r="E147" s="125"/>
      <c r="F147" s="126"/>
      <c r="G147" s="125"/>
      <c r="H147" s="127"/>
      <c r="I147" s="128"/>
      <c r="J147" s="129"/>
      <c r="K147" s="130"/>
      <c r="L147" s="131"/>
      <c r="M147" s="132"/>
      <c r="N147" s="133"/>
      <c r="O147" s="134"/>
      <c r="P147" s="135"/>
      <c r="Q147" s="131"/>
      <c r="R147" s="136"/>
      <c r="S147" s="70"/>
    </row>
    <row r="148" spans="1:19" s="137" customFormat="1" ht="18.75" customHeight="1">
      <c r="A148" s="158"/>
      <c r="B148" s="164" t="s">
        <v>16</v>
      </c>
      <c r="C148" s="161"/>
      <c r="D148" s="253"/>
      <c r="E148" s="125"/>
      <c r="F148" s="126"/>
      <c r="G148" s="125"/>
      <c r="H148" s="127"/>
      <c r="I148" s="128"/>
      <c r="J148" s="129"/>
      <c r="K148" s="130"/>
      <c r="L148" s="131"/>
      <c r="M148" s="132"/>
      <c r="N148" s="133"/>
      <c r="O148" s="134"/>
      <c r="P148" s="135"/>
      <c r="Q148" s="131"/>
      <c r="R148" s="136"/>
      <c r="S148" s="70"/>
    </row>
    <row r="149" spans="1:19" s="137" customFormat="1" ht="33.75" customHeight="1">
      <c r="A149" s="203">
        <v>607</v>
      </c>
      <c r="B149" s="296" t="s">
        <v>186</v>
      </c>
      <c r="C149" s="63" t="s">
        <v>28</v>
      </c>
      <c r="D149" s="247" t="s">
        <v>1</v>
      </c>
      <c r="E149" s="125">
        <v>20</v>
      </c>
      <c r="F149" s="126" t="s">
        <v>1</v>
      </c>
      <c r="G149" s="125">
        <v>20</v>
      </c>
      <c r="H149" s="127">
        <v>40</v>
      </c>
      <c r="I149" s="128">
        <v>0</v>
      </c>
      <c r="J149" s="129">
        <v>0</v>
      </c>
      <c r="K149" s="130">
        <v>10000</v>
      </c>
      <c r="L149" s="131"/>
      <c r="M149" s="132">
        <f>MAX(0,K149*(1-E149/100)-S149)</f>
        <v>8000</v>
      </c>
      <c r="N149" s="133">
        <f>(1-H149/100)*M149*G149/100</f>
        <v>960</v>
      </c>
      <c r="O149" s="134">
        <f>IF(I149&gt;0,M149,0)</f>
        <v>0</v>
      </c>
      <c r="P149" s="135">
        <f>O149*I149/100</f>
        <v>0</v>
      </c>
      <c r="Q149" s="131">
        <f>O149*J149/100</f>
        <v>0</v>
      </c>
      <c r="R149" s="76"/>
      <c r="S149" s="70">
        <f>IF(F149=L1,0,L149)</f>
        <v>0</v>
      </c>
    </row>
    <row r="150" spans="1:19" s="137" customFormat="1" ht="33" customHeight="1">
      <c r="A150" s="171"/>
      <c r="B150" s="160" t="s">
        <v>125</v>
      </c>
      <c r="C150" s="161"/>
      <c r="D150" s="253"/>
      <c r="E150" s="125"/>
      <c r="F150" s="126"/>
      <c r="G150" s="125"/>
      <c r="H150" s="127"/>
      <c r="I150" s="128"/>
      <c r="J150" s="129"/>
      <c r="K150" s="130"/>
      <c r="L150" s="131"/>
      <c r="M150" s="132"/>
      <c r="N150" s="133"/>
      <c r="O150" s="134"/>
      <c r="P150" s="135"/>
      <c r="Q150" s="131"/>
      <c r="R150" s="136"/>
      <c r="S150" s="70"/>
    </row>
    <row r="151" spans="1:19" s="137" customFormat="1" ht="15.75" customHeight="1">
      <c r="A151" s="171"/>
      <c r="B151" s="172" t="s">
        <v>16</v>
      </c>
      <c r="C151" s="161"/>
      <c r="D151" s="253"/>
      <c r="E151" s="125"/>
      <c r="F151" s="126"/>
      <c r="G151" s="125"/>
      <c r="H151" s="127"/>
      <c r="I151" s="128"/>
      <c r="J151" s="129"/>
      <c r="K151" s="130"/>
      <c r="L151" s="131"/>
      <c r="M151" s="132"/>
      <c r="N151" s="133"/>
      <c r="O151" s="134"/>
      <c r="P151" s="135"/>
      <c r="Q151" s="131"/>
      <c r="R151" s="136"/>
      <c r="S151" s="70"/>
    </row>
    <row r="152" spans="1:19" s="137" customFormat="1" ht="33.75" customHeight="1">
      <c r="A152" s="258">
        <v>607</v>
      </c>
      <c r="B152" s="295" t="s">
        <v>185</v>
      </c>
      <c r="C152" s="259" t="s">
        <v>28</v>
      </c>
      <c r="D152" s="260" t="s">
        <v>1</v>
      </c>
      <c r="E152" s="261">
        <v>20</v>
      </c>
      <c r="F152" s="262" t="s">
        <v>1</v>
      </c>
      <c r="G152" s="261">
        <v>20</v>
      </c>
      <c r="H152" s="263">
        <v>0</v>
      </c>
      <c r="I152" s="264">
        <v>0</v>
      </c>
      <c r="J152" s="265">
        <v>0</v>
      </c>
      <c r="K152" s="266">
        <v>10000</v>
      </c>
      <c r="L152" s="267"/>
      <c r="M152" s="268">
        <f>MAX(0,K152*(1-E152/100)-S152)</f>
        <v>8000</v>
      </c>
      <c r="N152" s="269">
        <f>(1-H152/100)*M152*G152/100</f>
        <v>1600</v>
      </c>
      <c r="O152" s="270">
        <f>IF(I152&gt;0,M152,0)</f>
        <v>0</v>
      </c>
      <c r="P152" s="271">
        <f>O152*I152/100</f>
        <v>0</v>
      </c>
      <c r="Q152" s="267">
        <f>O152*J152/100</f>
        <v>0</v>
      </c>
      <c r="R152" s="76"/>
      <c r="S152" s="70">
        <f>IF(F152=L4,0,L152)</f>
        <v>0</v>
      </c>
    </row>
    <row r="153" spans="1:19" s="137" customFormat="1" ht="15" customHeight="1">
      <c r="A153" s="272"/>
      <c r="B153" s="273" t="s">
        <v>177</v>
      </c>
      <c r="C153" s="274"/>
      <c r="D153" s="262"/>
      <c r="E153" s="261"/>
      <c r="F153" s="262"/>
      <c r="G153" s="261"/>
      <c r="H153" s="263"/>
      <c r="I153" s="264"/>
      <c r="J153" s="265"/>
      <c r="K153" s="266"/>
      <c r="L153" s="267"/>
      <c r="M153" s="268"/>
      <c r="N153" s="269"/>
      <c r="O153" s="270"/>
      <c r="P153" s="271"/>
      <c r="Q153" s="267"/>
      <c r="R153" s="136"/>
      <c r="S153" s="70"/>
    </row>
    <row r="154" spans="1:19" s="137" customFormat="1" ht="15.75" customHeight="1">
      <c r="A154" s="272"/>
      <c r="B154" s="275" t="s">
        <v>16</v>
      </c>
      <c r="C154" s="274"/>
      <c r="D154" s="262"/>
      <c r="E154" s="261"/>
      <c r="F154" s="262"/>
      <c r="G154" s="261"/>
      <c r="H154" s="263"/>
      <c r="I154" s="264"/>
      <c r="J154" s="265"/>
      <c r="K154" s="266"/>
      <c r="L154" s="267"/>
      <c r="M154" s="268"/>
      <c r="N154" s="269"/>
      <c r="O154" s="270"/>
      <c r="P154" s="271"/>
      <c r="Q154" s="267"/>
      <c r="R154" s="136"/>
      <c r="S154" s="70"/>
    </row>
    <row r="155" spans="1:19" s="137" customFormat="1" ht="33" customHeight="1">
      <c r="A155" s="204">
        <v>608</v>
      </c>
      <c r="B155" s="159" t="s">
        <v>174</v>
      </c>
      <c r="C155" s="63" t="s">
        <v>28</v>
      </c>
      <c r="D155" s="322" t="s">
        <v>197</v>
      </c>
      <c r="E155" s="125">
        <v>20</v>
      </c>
      <c r="F155" s="126" t="s">
        <v>1</v>
      </c>
      <c r="G155" s="125">
        <v>20</v>
      </c>
      <c r="H155" s="127">
        <v>40</v>
      </c>
      <c r="I155" s="128">
        <v>24</v>
      </c>
      <c r="J155" s="129">
        <v>0</v>
      </c>
      <c r="K155" s="130">
        <v>10000</v>
      </c>
      <c r="L155" s="131"/>
      <c r="M155" s="132">
        <f>MAX(0,K155*(1-E155/100)-S155)</f>
        <v>8000</v>
      </c>
      <c r="N155" s="133">
        <f>(1-H155/100)*M155*G155/100</f>
        <v>960</v>
      </c>
      <c r="O155" s="134">
        <f>IF(I155&gt;0,M155,0)</f>
        <v>8000</v>
      </c>
      <c r="P155" s="135">
        <f>O155*I155/100</f>
        <v>1920</v>
      </c>
      <c r="Q155" s="131">
        <f>O155*J155/100</f>
        <v>0</v>
      </c>
      <c r="R155" s="173"/>
      <c r="S155" s="70">
        <f>IF(F155=L1,0,L155)</f>
        <v>0</v>
      </c>
    </row>
    <row r="156" spans="1:19" s="137" customFormat="1" ht="30" customHeight="1">
      <c r="A156" s="171"/>
      <c r="B156" s="160" t="s">
        <v>127</v>
      </c>
      <c r="C156" s="161"/>
      <c r="D156" s="253"/>
      <c r="E156" s="125"/>
      <c r="F156" s="126"/>
      <c r="G156" s="125"/>
      <c r="H156" s="127"/>
      <c r="I156" s="128"/>
      <c r="J156" s="129"/>
      <c r="K156" s="130"/>
      <c r="L156" s="131"/>
      <c r="M156" s="132"/>
      <c r="N156" s="133"/>
      <c r="O156" s="134"/>
      <c r="P156" s="135"/>
      <c r="Q156" s="131"/>
      <c r="R156" s="136"/>
      <c r="S156" s="70"/>
    </row>
    <row r="157" spans="1:19" s="137" customFormat="1" ht="19.5" customHeight="1">
      <c r="A157" s="171"/>
      <c r="B157" s="160" t="s">
        <v>126</v>
      </c>
      <c r="C157" s="161"/>
      <c r="D157" s="253"/>
      <c r="E157" s="125"/>
      <c r="F157" s="126"/>
      <c r="G157" s="125"/>
      <c r="H157" s="127"/>
      <c r="I157" s="128"/>
      <c r="J157" s="129"/>
      <c r="K157" s="130"/>
      <c r="L157" s="131"/>
      <c r="M157" s="132"/>
      <c r="N157" s="133"/>
      <c r="O157" s="134"/>
      <c r="P157" s="135"/>
      <c r="Q157" s="131"/>
      <c r="R157" s="136"/>
      <c r="S157" s="70"/>
    </row>
    <row r="158" spans="1:19" s="137" customFormat="1" ht="34.5" customHeight="1">
      <c r="A158" s="205">
        <v>609</v>
      </c>
      <c r="B158" s="174" t="s">
        <v>175</v>
      </c>
      <c r="C158" s="63" t="s">
        <v>28</v>
      </c>
      <c r="D158" s="253" t="s">
        <v>30</v>
      </c>
      <c r="E158" s="125">
        <v>20</v>
      </c>
      <c r="F158" s="126" t="s">
        <v>1</v>
      </c>
      <c r="G158" s="125">
        <v>20</v>
      </c>
      <c r="H158" s="127">
        <v>40</v>
      </c>
      <c r="I158" s="128">
        <v>24</v>
      </c>
      <c r="J158" s="129">
        <v>12.3</v>
      </c>
      <c r="K158" s="130">
        <v>10000</v>
      </c>
      <c r="L158" s="131"/>
      <c r="M158" s="132">
        <f>MAX(0,K158*(1-E158/100)-S158)</f>
        <v>8000</v>
      </c>
      <c r="N158" s="133">
        <f>(1-H158/100)*M158*G158/100</f>
        <v>960</v>
      </c>
      <c r="O158" s="134">
        <f>IF(I158&gt;0,M158,0)</f>
        <v>8000</v>
      </c>
      <c r="P158" s="135">
        <f>O158*I158/100</f>
        <v>1920</v>
      </c>
      <c r="Q158" s="131">
        <f>O158*J158/100</f>
        <v>984</v>
      </c>
      <c r="R158" s="173"/>
      <c r="S158" s="70">
        <f>IF(F158=L1,0,L158)</f>
        <v>0</v>
      </c>
    </row>
    <row r="159" spans="1:19" s="137" customFormat="1" ht="31.5" customHeight="1">
      <c r="A159" s="171"/>
      <c r="B159" s="160" t="s">
        <v>127</v>
      </c>
      <c r="C159" s="161"/>
      <c r="D159" s="253"/>
      <c r="E159" s="125"/>
      <c r="F159" s="126"/>
      <c r="G159" s="125"/>
      <c r="H159" s="127"/>
      <c r="I159" s="128"/>
      <c r="J159" s="129"/>
      <c r="K159" s="130"/>
      <c r="L159" s="131"/>
      <c r="M159" s="132"/>
      <c r="N159" s="133"/>
      <c r="O159" s="134"/>
      <c r="P159" s="135"/>
      <c r="Q159" s="131"/>
      <c r="R159" s="136"/>
      <c r="S159" s="70"/>
    </row>
    <row r="160" spans="1:19" s="137" customFormat="1" ht="30.75" customHeight="1">
      <c r="A160" s="171"/>
      <c r="B160" s="160" t="s">
        <v>128</v>
      </c>
      <c r="C160" s="161"/>
      <c r="D160" s="253"/>
      <c r="E160" s="125"/>
      <c r="F160" s="126"/>
      <c r="G160" s="125"/>
      <c r="H160" s="127"/>
      <c r="I160" s="128"/>
      <c r="J160" s="129"/>
      <c r="K160" s="130"/>
      <c r="L160" s="131"/>
      <c r="M160" s="132"/>
      <c r="N160" s="133"/>
      <c r="O160" s="134"/>
      <c r="P160" s="135"/>
      <c r="Q160" s="131"/>
      <c r="R160" s="136"/>
      <c r="S160" s="70"/>
    </row>
    <row r="161" spans="1:19" s="137" customFormat="1" ht="93" customHeight="1">
      <c r="A161" s="205">
        <v>610</v>
      </c>
      <c r="B161" s="174" t="s">
        <v>176</v>
      </c>
      <c r="C161" s="63" t="s">
        <v>28</v>
      </c>
      <c r="D161" s="253" t="s">
        <v>1</v>
      </c>
      <c r="E161" s="125">
        <v>20</v>
      </c>
      <c r="F161" s="126" t="s">
        <v>1</v>
      </c>
      <c r="G161" s="125">
        <v>20</v>
      </c>
      <c r="H161" s="127">
        <v>40</v>
      </c>
      <c r="I161" s="128">
        <v>0</v>
      </c>
      <c r="J161" s="129">
        <v>0</v>
      </c>
      <c r="K161" s="130">
        <v>10000</v>
      </c>
      <c r="L161" s="131"/>
      <c r="M161" s="132">
        <f>MAX(0,K161*(1-E161/100)-S161)</f>
        <v>8000</v>
      </c>
      <c r="N161" s="133">
        <f>(1-H161/100)*M161*G161/100</f>
        <v>960</v>
      </c>
      <c r="O161" s="134">
        <f>IF(I161&gt;0,M161,0)</f>
        <v>0</v>
      </c>
      <c r="P161" s="135">
        <f>O161*I161/100</f>
        <v>0</v>
      </c>
      <c r="Q161" s="131">
        <f>O161*J161/100</f>
        <v>0</v>
      </c>
      <c r="R161" s="136"/>
      <c r="S161" s="70">
        <f>IF(F161=L1,0,L161)</f>
        <v>0</v>
      </c>
    </row>
    <row r="162" spans="1:19" s="137" customFormat="1" ht="32.25" customHeight="1">
      <c r="A162" s="206"/>
      <c r="B162" s="160" t="s">
        <v>129</v>
      </c>
      <c r="C162" s="161"/>
      <c r="D162" s="253"/>
      <c r="E162" s="125"/>
      <c r="F162" s="126"/>
      <c r="G162" s="125"/>
      <c r="H162" s="127"/>
      <c r="I162" s="128"/>
      <c r="J162" s="129"/>
      <c r="K162" s="130"/>
      <c r="L162" s="131"/>
      <c r="M162" s="132"/>
      <c r="N162" s="133"/>
      <c r="O162" s="134"/>
      <c r="P162" s="135"/>
      <c r="Q162" s="131"/>
      <c r="R162" s="136"/>
      <c r="S162" s="70"/>
    </row>
    <row r="163" spans="1:19" s="137" customFormat="1" ht="19.5" customHeight="1">
      <c r="A163" s="206"/>
      <c r="B163" s="164" t="s">
        <v>16</v>
      </c>
      <c r="C163" s="161"/>
      <c r="D163" s="253"/>
      <c r="E163" s="125"/>
      <c r="F163" s="126"/>
      <c r="G163" s="125"/>
      <c r="H163" s="127"/>
      <c r="I163" s="128"/>
      <c r="J163" s="129"/>
      <c r="K163" s="130"/>
      <c r="L163" s="131"/>
      <c r="M163" s="132"/>
      <c r="N163" s="133"/>
      <c r="O163" s="134"/>
      <c r="P163" s="135"/>
      <c r="Q163" s="131"/>
      <c r="R163" s="136"/>
      <c r="S163" s="70"/>
    </row>
    <row r="164" spans="1:19" s="137" customFormat="1" ht="32.25" customHeight="1">
      <c r="A164" s="204">
        <v>611</v>
      </c>
      <c r="B164" s="166" t="s">
        <v>168</v>
      </c>
      <c r="C164" s="63" t="s">
        <v>31</v>
      </c>
      <c r="D164" s="253" t="s">
        <v>1</v>
      </c>
      <c r="E164" s="125">
        <v>20</v>
      </c>
      <c r="F164" s="126" t="s">
        <v>1</v>
      </c>
      <c r="G164" s="125">
        <v>20</v>
      </c>
      <c r="H164" s="127">
        <v>0</v>
      </c>
      <c r="I164" s="175">
        <v>0</v>
      </c>
      <c r="J164" s="176">
        <v>0</v>
      </c>
      <c r="K164" s="130">
        <v>10000</v>
      </c>
      <c r="L164" s="131"/>
      <c r="M164" s="132">
        <f>MAX(0,K164*(1-E164/100)-S164)</f>
        <v>8000</v>
      </c>
      <c r="N164" s="133">
        <f>(1-H164/100)*M164*G164/100</f>
        <v>1600</v>
      </c>
      <c r="O164" s="134">
        <f>IF(I164&gt;0,M164,0)</f>
        <v>0</v>
      </c>
      <c r="P164" s="135">
        <f>O164*I164/100</f>
        <v>0</v>
      </c>
      <c r="Q164" s="131">
        <f>O164*J164/100</f>
        <v>0</v>
      </c>
      <c r="R164" s="177"/>
      <c r="S164" s="70">
        <f>IF(F164=L1,0,L164)</f>
        <v>0</v>
      </c>
    </row>
    <row r="165" spans="1:19" s="137" customFormat="1" ht="18" customHeight="1">
      <c r="A165" s="206"/>
      <c r="B165" s="167" t="s">
        <v>114</v>
      </c>
      <c r="C165" s="168"/>
      <c r="D165" s="253"/>
      <c r="E165" s="125"/>
      <c r="F165" s="126"/>
      <c r="G165" s="125"/>
      <c r="H165" s="127"/>
      <c r="I165" s="128"/>
      <c r="J165" s="129"/>
      <c r="K165" s="130"/>
      <c r="L165" s="131"/>
      <c r="M165" s="132"/>
      <c r="N165" s="133"/>
      <c r="O165" s="134"/>
      <c r="P165" s="135"/>
      <c r="Q165" s="131"/>
      <c r="R165" s="136"/>
      <c r="S165" s="70"/>
    </row>
    <row r="166" spans="1:19" s="137" customFormat="1" ht="19.5" customHeight="1">
      <c r="A166" s="206"/>
      <c r="B166" s="164" t="s">
        <v>16</v>
      </c>
      <c r="C166" s="64"/>
      <c r="D166" s="253"/>
      <c r="E166" s="125"/>
      <c r="F166" s="126"/>
      <c r="G166" s="125"/>
      <c r="H166" s="127"/>
      <c r="I166" s="128"/>
      <c r="J166" s="129"/>
      <c r="K166" s="130"/>
      <c r="L166" s="131"/>
      <c r="M166" s="132"/>
      <c r="N166" s="133"/>
      <c r="O166" s="134"/>
      <c r="P166" s="135"/>
      <c r="Q166" s="131"/>
      <c r="R166" s="136"/>
      <c r="S166" s="70"/>
    </row>
    <row r="167" spans="1:19" s="137" customFormat="1" ht="195" customHeight="1">
      <c r="A167" s="204">
        <v>612</v>
      </c>
      <c r="B167" s="166" t="s">
        <v>130</v>
      </c>
      <c r="C167" s="63" t="s">
        <v>31</v>
      </c>
      <c r="D167" s="253" t="s">
        <v>1</v>
      </c>
      <c r="E167" s="145">
        <v>20</v>
      </c>
      <c r="F167" s="144" t="s">
        <v>1</v>
      </c>
      <c r="G167" s="145">
        <v>20</v>
      </c>
      <c r="H167" s="127">
        <v>0</v>
      </c>
      <c r="I167" s="147">
        <v>0</v>
      </c>
      <c r="J167" s="148">
        <v>0</v>
      </c>
      <c r="K167" s="130">
        <v>100000</v>
      </c>
      <c r="L167" s="131"/>
      <c r="M167" s="132">
        <f>MAX(0,K167*(1-E167/100)-S167)</f>
        <v>80000</v>
      </c>
      <c r="N167" s="133">
        <f>(1-H167/100)*M167*G167/100</f>
        <v>16000</v>
      </c>
      <c r="O167" s="134">
        <f>IF(I167&gt;0,M167,0)</f>
        <v>0</v>
      </c>
      <c r="P167" s="135">
        <f>O167*I167/100</f>
        <v>0</v>
      </c>
      <c r="Q167" s="131">
        <f>O167*J167/100</f>
        <v>0</v>
      </c>
      <c r="R167" s="177"/>
      <c r="S167" s="70">
        <f>IF(F167=L1,0,L167)</f>
        <v>0</v>
      </c>
    </row>
    <row r="168" spans="1:19" s="137" customFormat="1" ht="33" customHeight="1">
      <c r="A168" s="204"/>
      <c r="B168" s="167" t="s">
        <v>131</v>
      </c>
      <c r="C168" s="168"/>
      <c r="D168" s="253"/>
      <c r="E168" s="125"/>
      <c r="F168" s="126"/>
      <c r="G168" s="125"/>
      <c r="H168" s="127"/>
      <c r="I168" s="128"/>
      <c r="J168" s="129"/>
      <c r="K168" s="130"/>
      <c r="L168" s="131"/>
      <c r="M168" s="132"/>
      <c r="N168" s="133"/>
      <c r="O168" s="134"/>
      <c r="P168" s="135"/>
      <c r="Q168" s="131"/>
      <c r="R168" s="136"/>
      <c r="S168" s="70"/>
    </row>
    <row r="169" spans="1:19" s="137" customFormat="1" ht="18" customHeight="1">
      <c r="A169" s="207"/>
      <c r="B169" s="178" t="s">
        <v>16</v>
      </c>
      <c r="C169" s="168"/>
      <c r="D169" s="253"/>
      <c r="E169" s="125"/>
      <c r="F169" s="126"/>
      <c r="G169" s="125"/>
      <c r="H169" s="127"/>
      <c r="I169" s="128"/>
      <c r="J169" s="129"/>
      <c r="K169" s="130"/>
      <c r="L169" s="131"/>
      <c r="M169" s="132"/>
      <c r="N169" s="133"/>
      <c r="O169" s="134"/>
      <c r="P169" s="135"/>
      <c r="Q169" s="131"/>
      <c r="R169" s="136"/>
      <c r="S169" s="70"/>
    </row>
    <row r="170" spans="1:19" s="137" customFormat="1" ht="48" customHeight="1">
      <c r="A170" s="205">
        <v>613</v>
      </c>
      <c r="B170" s="179" t="s">
        <v>132</v>
      </c>
      <c r="C170" s="63" t="s">
        <v>31</v>
      </c>
      <c r="D170" s="247" t="s">
        <v>171</v>
      </c>
      <c r="E170" s="125">
        <v>20</v>
      </c>
      <c r="F170" s="126" t="s">
        <v>1</v>
      </c>
      <c r="G170" s="125">
        <v>20</v>
      </c>
      <c r="H170" s="127">
        <v>0</v>
      </c>
      <c r="I170" s="128">
        <v>24</v>
      </c>
      <c r="J170" s="129">
        <v>0</v>
      </c>
      <c r="K170" s="130">
        <v>10000</v>
      </c>
      <c r="L170" s="131"/>
      <c r="M170" s="132">
        <f>MAX(0,K170*(1-E170/100)-S170)</f>
        <v>8000</v>
      </c>
      <c r="N170" s="133">
        <f>(1-H170/100)*M170*G170/100</f>
        <v>1600</v>
      </c>
      <c r="O170" s="134">
        <f>IF(I170&gt;0,M170,0)</f>
        <v>8000</v>
      </c>
      <c r="P170" s="135">
        <f>O170*I170/100</f>
        <v>1920</v>
      </c>
      <c r="Q170" s="131">
        <f>O170*J170/100</f>
        <v>0</v>
      </c>
      <c r="R170" s="136"/>
      <c r="S170" s="70">
        <f>IF(F170=L1,0,L170)</f>
        <v>0</v>
      </c>
    </row>
    <row r="171" spans="1:19" s="137" customFormat="1" ht="18" customHeight="1">
      <c r="A171" s="206"/>
      <c r="B171" s="167" t="s">
        <v>114</v>
      </c>
      <c r="C171" s="168"/>
      <c r="D171" s="253"/>
      <c r="E171" s="125"/>
      <c r="F171" s="126"/>
      <c r="G171" s="125"/>
      <c r="H171" s="127"/>
      <c r="I171" s="128"/>
      <c r="J171" s="129"/>
      <c r="K171" s="130"/>
      <c r="L171" s="131"/>
      <c r="M171" s="132"/>
      <c r="N171" s="133"/>
      <c r="O171" s="134"/>
      <c r="P171" s="135"/>
      <c r="Q171" s="131"/>
      <c r="R171" s="136"/>
      <c r="S171" s="70"/>
    </row>
    <row r="172" spans="1:19" s="137" customFormat="1" ht="18" customHeight="1">
      <c r="A172" s="206"/>
      <c r="B172" s="167" t="s">
        <v>115</v>
      </c>
      <c r="C172" s="168"/>
      <c r="D172" s="253"/>
      <c r="E172" s="125"/>
      <c r="F172" s="126"/>
      <c r="G172" s="125"/>
      <c r="H172" s="127"/>
      <c r="I172" s="128"/>
      <c r="J172" s="129"/>
      <c r="K172" s="130"/>
      <c r="L172" s="131"/>
      <c r="M172" s="132"/>
      <c r="N172" s="133"/>
      <c r="O172" s="134"/>
      <c r="P172" s="135"/>
      <c r="Q172" s="131"/>
      <c r="R172" s="136"/>
      <c r="S172" s="70"/>
    </row>
    <row r="173" spans="1:19" s="137" customFormat="1" ht="30.75" customHeight="1">
      <c r="A173" s="204">
        <v>614</v>
      </c>
      <c r="B173" s="166" t="s">
        <v>133</v>
      </c>
      <c r="C173" s="63" t="s">
        <v>31</v>
      </c>
      <c r="D173" s="247" t="s">
        <v>134</v>
      </c>
      <c r="E173" s="125">
        <v>20</v>
      </c>
      <c r="F173" s="126" t="s">
        <v>1</v>
      </c>
      <c r="G173" s="125">
        <v>20</v>
      </c>
      <c r="H173" s="127">
        <v>0</v>
      </c>
      <c r="I173" s="128">
        <v>24</v>
      </c>
      <c r="J173" s="129">
        <v>12.3</v>
      </c>
      <c r="K173" s="130">
        <v>10000</v>
      </c>
      <c r="L173" s="131"/>
      <c r="M173" s="132">
        <f>MAX(0,K173*(1-E173/100)-S173)</f>
        <v>8000</v>
      </c>
      <c r="N173" s="133">
        <f>(1-H173/100)*M173*G173/100</f>
        <v>1600</v>
      </c>
      <c r="O173" s="134">
        <f>IF(I173&gt;0,M173,0)</f>
        <v>8000</v>
      </c>
      <c r="P173" s="135">
        <f>O173*I173/100</f>
        <v>1920</v>
      </c>
      <c r="Q173" s="131">
        <f>O173*J173/100</f>
        <v>984</v>
      </c>
      <c r="R173" s="76"/>
      <c r="S173" s="70">
        <f>IF(F173=L1,0,L173)</f>
        <v>0</v>
      </c>
    </row>
    <row r="174" spans="1:19" s="137" customFormat="1" ht="21" customHeight="1">
      <c r="A174" s="206"/>
      <c r="B174" s="167" t="s">
        <v>114</v>
      </c>
      <c r="C174" s="168"/>
      <c r="D174" s="253"/>
      <c r="E174" s="125"/>
      <c r="F174" s="126"/>
      <c r="G174" s="125"/>
      <c r="H174" s="127"/>
      <c r="I174" s="128"/>
      <c r="J174" s="129"/>
      <c r="K174" s="130"/>
      <c r="L174" s="131"/>
      <c r="M174" s="132"/>
      <c r="N174" s="133"/>
      <c r="O174" s="134"/>
      <c r="P174" s="135"/>
      <c r="Q174" s="131"/>
      <c r="R174" s="136"/>
      <c r="S174" s="70"/>
    </row>
    <row r="175" spans="1:19" s="137" customFormat="1" ht="31.5" customHeight="1">
      <c r="A175" s="204"/>
      <c r="B175" s="167" t="s">
        <v>135</v>
      </c>
      <c r="C175" s="168"/>
      <c r="D175" s="253"/>
      <c r="E175" s="125"/>
      <c r="F175" s="126"/>
      <c r="G175" s="125"/>
      <c r="H175" s="127"/>
      <c r="I175" s="128"/>
      <c r="J175" s="129"/>
      <c r="K175" s="130"/>
      <c r="L175" s="131"/>
      <c r="M175" s="132"/>
      <c r="N175" s="133"/>
      <c r="O175" s="134"/>
      <c r="P175" s="135"/>
      <c r="Q175" s="131"/>
      <c r="R175" s="136"/>
      <c r="S175" s="70"/>
    </row>
    <row r="176" spans="1:19" s="137" customFormat="1" ht="61.5" customHeight="1">
      <c r="A176" s="204">
        <v>615</v>
      </c>
      <c r="B176" s="180" t="s">
        <v>136</v>
      </c>
      <c r="C176" s="63" t="s">
        <v>31</v>
      </c>
      <c r="D176" s="253" t="s">
        <v>1</v>
      </c>
      <c r="E176" s="125">
        <v>20</v>
      </c>
      <c r="F176" s="126" t="s">
        <v>1</v>
      </c>
      <c r="G176" s="125">
        <v>20</v>
      </c>
      <c r="H176" s="127">
        <v>0</v>
      </c>
      <c r="I176" s="128">
        <v>0</v>
      </c>
      <c r="J176" s="129">
        <v>0</v>
      </c>
      <c r="K176" s="130">
        <v>10000</v>
      </c>
      <c r="L176" s="131"/>
      <c r="M176" s="132">
        <f>MAX(0,K176*(1-E176/100)-S176)</f>
        <v>8000</v>
      </c>
      <c r="N176" s="133">
        <f>(1-H176/100)*M176*G176/100</f>
        <v>1600</v>
      </c>
      <c r="O176" s="134">
        <f>IF(I176&gt;0,M176,0)</f>
        <v>0</v>
      </c>
      <c r="P176" s="135">
        <f>O176*I176/100</f>
        <v>0</v>
      </c>
      <c r="Q176" s="131">
        <f>O176*J176/100</f>
        <v>0</v>
      </c>
      <c r="R176" s="76"/>
      <c r="S176" s="70">
        <f>IF(F176=L1,0,L176)</f>
        <v>0</v>
      </c>
    </row>
    <row r="177" spans="1:19" s="137" customFormat="1" ht="15.75" customHeight="1">
      <c r="A177" s="204"/>
      <c r="B177" s="167" t="s">
        <v>114</v>
      </c>
      <c r="C177" s="168"/>
      <c r="D177" s="253"/>
      <c r="E177" s="125"/>
      <c r="F177" s="126"/>
      <c r="G177" s="125"/>
      <c r="H177" s="127"/>
      <c r="I177" s="128"/>
      <c r="J177" s="129"/>
      <c r="K177" s="130"/>
      <c r="L177" s="131"/>
      <c r="M177" s="132"/>
      <c r="N177" s="133"/>
      <c r="O177" s="134"/>
      <c r="P177" s="135"/>
      <c r="Q177" s="131"/>
      <c r="R177" s="136"/>
      <c r="S177" s="70"/>
    </row>
    <row r="178" spans="1:19" s="137" customFormat="1" ht="18" customHeight="1">
      <c r="A178" s="204"/>
      <c r="B178" s="181" t="s">
        <v>137</v>
      </c>
      <c r="C178" s="182"/>
      <c r="D178" s="253"/>
      <c r="E178" s="125"/>
      <c r="F178" s="126"/>
      <c r="G178" s="125"/>
      <c r="H178" s="127"/>
      <c r="I178" s="128"/>
      <c r="J178" s="129"/>
      <c r="K178" s="130"/>
      <c r="L178" s="131"/>
      <c r="M178" s="132"/>
      <c r="N178" s="133"/>
      <c r="O178" s="134"/>
      <c r="P178" s="135"/>
      <c r="Q178" s="131"/>
      <c r="R178" s="136"/>
      <c r="S178" s="70"/>
    </row>
    <row r="179" spans="1:19" s="137" customFormat="1" ht="31.5" customHeight="1">
      <c r="A179" s="204">
        <v>616</v>
      </c>
      <c r="B179" s="180" t="s">
        <v>26</v>
      </c>
      <c r="C179" s="183" t="s">
        <v>31</v>
      </c>
      <c r="D179" s="247" t="s">
        <v>172</v>
      </c>
      <c r="E179" s="125">
        <v>20</v>
      </c>
      <c r="F179" s="126" t="s">
        <v>1</v>
      </c>
      <c r="G179" s="125">
        <v>20</v>
      </c>
      <c r="H179" s="127">
        <v>0</v>
      </c>
      <c r="I179" s="128">
        <v>24</v>
      </c>
      <c r="J179" s="129">
        <v>0</v>
      </c>
      <c r="K179" s="130">
        <v>1000</v>
      </c>
      <c r="L179" s="131"/>
      <c r="M179" s="132">
        <f>MAX(0,K179*(1-E179/100)-S179)</f>
        <v>800</v>
      </c>
      <c r="N179" s="133">
        <f>(1-H179/100)*M179*G179/100</f>
        <v>160</v>
      </c>
      <c r="O179" s="134">
        <f>IF(I179&gt;0,M179,0)</f>
        <v>800</v>
      </c>
      <c r="P179" s="135">
        <f>O179*I179/100</f>
        <v>192</v>
      </c>
      <c r="Q179" s="131">
        <f>O179*J179/100</f>
        <v>0</v>
      </c>
      <c r="R179" s="136"/>
      <c r="S179" s="70">
        <f>IF(F179=L1,0,L179)</f>
        <v>0</v>
      </c>
    </row>
    <row r="180" spans="1:19" s="137" customFormat="1" ht="18" customHeight="1">
      <c r="A180" s="204"/>
      <c r="B180" s="210" t="s">
        <v>124</v>
      </c>
      <c r="C180" s="64"/>
      <c r="D180" s="253"/>
      <c r="E180" s="125"/>
      <c r="F180" s="126"/>
      <c r="G180" s="125"/>
      <c r="H180" s="127"/>
      <c r="I180" s="128"/>
      <c r="J180" s="129"/>
      <c r="K180" s="130"/>
      <c r="L180" s="131"/>
      <c r="M180" s="132"/>
      <c r="N180" s="133"/>
      <c r="O180" s="134"/>
      <c r="P180" s="135"/>
      <c r="Q180" s="131"/>
      <c r="R180" s="136"/>
      <c r="S180" s="70"/>
    </row>
    <row r="181" spans="1:19" s="137" customFormat="1" ht="16.5" customHeight="1">
      <c r="A181" s="204"/>
      <c r="B181" s="181" t="s">
        <v>115</v>
      </c>
      <c r="C181" s="64"/>
      <c r="D181" s="253"/>
      <c r="E181" s="125"/>
      <c r="F181" s="126"/>
      <c r="G181" s="125"/>
      <c r="H181" s="127"/>
      <c r="I181" s="128"/>
      <c r="J181" s="129"/>
      <c r="K181" s="130"/>
      <c r="L181" s="131"/>
      <c r="M181" s="132"/>
      <c r="N181" s="133"/>
      <c r="O181" s="134"/>
      <c r="P181" s="135"/>
      <c r="Q181" s="131"/>
      <c r="R181" s="136"/>
      <c r="S181" s="70"/>
    </row>
    <row r="182" spans="1:19" s="137" customFormat="1" ht="16.5" customHeight="1">
      <c r="A182" s="204">
        <v>617</v>
      </c>
      <c r="B182" s="180" t="s">
        <v>36</v>
      </c>
      <c r="C182" s="63" t="s">
        <v>28</v>
      </c>
      <c r="D182" s="253" t="s">
        <v>1</v>
      </c>
      <c r="E182" s="125">
        <v>20</v>
      </c>
      <c r="F182" s="126" t="s">
        <v>1</v>
      </c>
      <c r="G182" s="125">
        <v>20</v>
      </c>
      <c r="H182" s="127">
        <v>0</v>
      </c>
      <c r="I182" s="128">
        <v>0</v>
      </c>
      <c r="J182" s="129">
        <v>0</v>
      </c>
      <c r="K182" s="130">
        <v>10000</v>
      </c>
      <c r="L182" s="131"/>
      <c r="M182" s="132">
        <f>MAX(0,K182*(1-E182/100)-S182)</f>
        <v>8000</v>
      </c>
      <c r="N182" s="133">
        <f>(1-H182/100)*M182*G182/100</f>
        <v>1600</v>
      </c>
      <c r="O182" s="134">
        <f>IF(I182&gt;0,M182,0)</f>
        <v>0</v>
      </c>
      <c r="P182" s="135">
        <f>O182*I182/100</f>
        <v>0</v>
      </c>
      <c r="Q182" s="131">
        <f>O182*J182/100</f>
        <v>0</v>
      </c>
      <c r="R182" s="177"/>
      <c r="S182" s="70">
        <f>IF(F182=L1,0,L182)</f>
        <v>0</v>
      </c>
    </row>
    <row r="183" spans="1:19" s="137" customFormat="1" ht="20.25" customHeight="1">
      <c r="A183" s="204"/>
      <c r="B183" s="167" t="s">
        <v>37</v>
      </c>
      <c r="C183" s="168"/>
      <c r="D183" s="253"/>
      <c r="E183" s="125"/>
      <c r="F183" s="126"/>
      <c r="G183" s="125"/>
      <c r="H183" s="127"/>
      <c r="I183" s="128"/>
      <c r="J183" s="129"/>
      <c r="K183" s="130"/>
      <c r="L183" s="131"/>
      <c r="M183" s="132"/>
      <c r="N183" s="133"/>
      <c r="O183" s="134"/>
      <c r="P183" s="135"/>
      <c r="Q183" s="131"/>
      <c r="R183" s="136"/>
      <c r="S183" s="70"/>
    </row>
    <row r="184" spans="1:19" s="137" customFormat="1" ht="16.5" customHeight="1">
      <c r="A184" s="206"/>
      <c r="B184" s="181" t="s">
        <v>16</v>
      </c>
      <c r="C184" s="182"/>
      <c r="D184" s="253"/>
      <c r="E184" s="125"/>
      <c r="F184" s="126"/>
      <c r="G184" s="125"/>
      <c r="H184" s="127"/>
      <c r="I184" s="128"/>
      <c r="J184" s="129"/>
      <c r="K184" s="130"/>
      <c r="L184" s="131"/>
      <c r="M184" s="132"/>
      <c r="N184" s="133"/>
      <c r="O184" s="134"/>
      <c r="P184" s="135"/>
      <c r="Q184" s="131"/>
      <c r="R184" s="136"/>
      <c r="S184" s="70"/>
    </row>
    <row r="185" spans="1:19" s="137" customFormat="1" ht="62.25" customHeight="1">
      <c r="A185" s="204">
        <v>618</v>
      </c>
      <c r="B185" s="180" t="s">
        <v>189</v>
      </c>
      <c r="C185" s="184" t="s">
        <v>33</v>
      </c>
      <c r="D185" s="322" t="s">
        <v>197</v>
      </c>
      <c r="E185" s="125">
        <v>20</v>
      </c>
      <c r="F185" s="126" t="s">
        <v>1</v>
      </c>
      <c r="G185" s="125">
        <v>20</v>
      </c>
      <c r="H185" s="127">
        <v>0</v>
      </c>
      <c r="I185" s="128">
        <v>24</v>
      </c>
      <c r="J185" s="129">
        <v>0</v>
      </c>
      <c r="K185" s="130">
        <v>10000</v>
      </c>
      <c r="L185" s="131"/>
      <c r="M185" s="132">
        <f>MAX(0,K185*(1-E185/100)-S185)</f>
        <v>8000</v>
      </c>
      <c r="N185" s="133">
        <f>(1-H185/100)*M185*G185/100</f>
        <v>1600</v>
      </c>
      <c r="O185" s="134">
        <f>IF(I185&gt;0,M185,0)</f>
        <v>8000</v>
      </c>
      <c r="P185" s="135">
        <f>O185*I185/100</f>
        <v>1920</v>
      </c>
      <c r="Q185" s="131">
        <f>O185*J185/100</f>
        <v>0</v>
      </c>
      <c r="R185" s="177"/>
      <c r="S185" s="70">
        <f>IF(F185=L1,0,L185)</f>
        <v>0</v>
      </c>
    </row>
    <row r="186" spans="1:19" s="137" customFormat="1" ht="109.5" customHeight="1">
      <c r="A186" s="276">
        <v>618</v>
      </c>
      <c r="B186" s="277" t="s">
        <v>190</v>
      </c>
      <c r="C186" s="278" t="s">
        <v>33</v>
      </c>
      <c r="D186" s="227" t="s">
        <v>196</v>
      </c>
      <c r="E186" s="279">
        <v>20</v>
      </c>
      <c r="F186" s="280" t="s">
        <v>1</v>
      </c>
      <c r="G186" s="279">
        <v>20</v>
      </c>
      <c r="H186" s="281">
        <v>0</v>
      </c>
      <c r="I186" s="282">
        <v>24</v>
      </c>
      <c r="J186" s="283">
        <v>0</v>
      </c>
      <c r="K186" s="130">
        <v>10000</v>
      </c>
      <c r="L186" s="131"/>
      <c r="M186" s="132">
        <f>MAX(0,K186*(1-E186/100)-S186)</f>
        <v>8000</v>
      </c>
      <c r="N186" s="133">
        <f>(1-H186/100)*M186*G186/100</f>
        <v>1600</v>
      </c>
      <c r="O186" s="134">
        <f>IF(I186&gt;0,M186,0)</f>
        <v>8000</v>
      </c>
      <c r="P186" s="135">
        <f>O186*I186/100</f>
        <v>1920</v>
      </c>
      <c r="Q186" s="131">
        <f>O186*J186/100</f>
        <v>0</v>
      </c>
      <c r="R186" s="177"/>
      <c r="S186" s="70">
        <f>IF(F186=L2,0,L186)</f>
        <v>0</v>
      </c>
    </row>
    <row r="187" spans="1:19" s="137" customFormat="1" ht="17.25" customHeight="1">
      <c r="A187" s="204"/>
      <c r="B187" s="167" t="s">
        <v>114</v>
      </c>
      <c r="C187" s="168"/>
      <c r="D187" s="253"/>
      <c r="E187" s="125"/>
      <c r="F187" s="126"/>
      <c r="G187" s="125"/>
      <c r="H187" s="127"/>
      <c r="I187" s="128"/>
      <c r="J187" s="129"/>
      <c r="K187" s="130"/>
      <c r="L187" s="131"/>
      <c r="M187" s="132"/>
      <c r="N187" s="133"/>
      <c r="O187" s="134"/>
      <c r="P187" s="135"/>
      <c r="Q187" s="131"/>
      <c r="R187" s="136"/>
      <c r="S187" s="70"/>
    </row>
    <row r="188" spans="1:19" s="137" customFormat="1" ht="16.5" customHeight="1">
      <c r="A188" s="204"/>
      <c r="B188" s="167" t="s">
        <v>115</v>
      </c>
      <c r="C188" s="168"/>
      <c r="D188" s="253"/>
      <c r="E188" s="125"/>
      <c r="F188" s="126"/>
      <c r="G188" s="125"/>
      <c r="H188" s="127"/>
      <c r="I188" s="128"/>
      <c r="J188" s="129"/>
      <c r="K188" s="130"/>
      <c r="L188" s="131"/>
      <c r="M188" s="132"/>
      <c r="N188" s="133"/>
      <c r="O188" s="134"/>
      <c r="P188" s="135"/>
      <c r="Q188" s="131"/>
      <c r="R188" s="136"/>
      <c r="S188" s="70"/>
    </row>
    <row r="189" spans="1:19" s="137" customFormat="1" ht="61.5" customHeight="1">
      <c r="A189" s="204">
        <v>619</v>
      </c>
      <c r="B189" s="179" t="s">
        <v>191</v>
      </c>
      <c r="C189" s="183" t="s">
        <v>31</v>
      </c>
      <c r="D189" s="247" t="s">
        <v>134</v>
      </c>
      <c r="E189" s="125">
        <v>20</v>
      </c>
      <c r="F189" s="126" t="s">
        <v>1</v>
      </c>
      <c r="G189" s="125">
        <v>20</v>
      </c>
      <c r="H189" s="127">
        <v>0</v>
      </c>
      <c r="I189" s="128">
        <v>24</v>
      </c>
      <c r="J189" s="129">
        <v>12.3</v>
      </c>
      <c r="K189" s="130">
        <v>10000</v>
      </c>
      <c r="L189" s="131"/>
      <c r="M189" s="132">
        <f>MAX(0,K189*(1-E189/100)-S189)</f>
        <v>8000</v>
      </c>
      <c r="N189" s="133">
        <f>(1-H189/100)*M189*G189/100</f>
        <v>1600</v>
      </c>
      <c r="O189" s="134">
        <f>IF(I189&gt;0,M189,0)</f>
        <v>8000</v>
      </c>
      <c r="P189" s="135">
        <f>O189*I189/100</f>
        <v>1920</v>
      </c>
      <c r="Q189" s="131">
        <f>O189*J189/100</f>
        <v>984</v>
      </c>
      <c r="R189" s="136"/>
      <c r="S189" s="70">
        <f>IF(F189=L1,0,L189)</f>
        <v>0</v>
      </c>
    </row>
    <row r="190" spans="1:19" s="137" customFormat="1" ht="122.25" customHeight="1">
      <c r="A190" s="204">
        <v>619</v>
      </c>
      <c r="B190" s="284" t="s">
        <v>192</v>
      </c>
      <c r="C190" s="183" t="s">
        <v>31</v>
      </c>
      <c r="D190" s="247" t="s">
        <v>134</v>
      </c>
      <c r="E190" s="125">
        <v>20</v>
      </c>
      <c r="F190" s="126" t="s">
        <v>1</v>
      </c>
      <c r="G190" s="125">
        <v>20</v>
      </c>
      <c r="H190" s="127">
        <v>0</v>
      </c>
      <c r="I190" s="128">
        <v>24</v>
      </c>
      <c r="J190" s="129">
        <v>12.3</v>
      </c>
      <c r="K190" s="130">
        <v>10000</v>
      </c>
      <c r="L190" s="131"/>
      <c r="M190" s="132">
        <f>MAX(0,K190*(1-E190/100)-S190)</f>
        <v>8000</v>
      </c>
      <c r="N190" s="133">
        <f>(1-H190/100)*M190*G190/100</f>
        <v>1600</v>
      </c>
      <c r="O190" s="134">
        <f>IF(I190&gt;0,M190,0)</f>
        <v>8000</v>
      </c>
      <c r="P190" s="135">
        <f>O190*I190/100</f>
        <v>1920</v>
      </c>
      <c r="Q190" s="131">
        <f>O190*J190/100</f>
        <v>984</v>
      </c>
      <c r="R190" s="136"/>
      <c r="S190" s="70">
        <f>IF(F190=L2,0,L190)</f>
        <v>0</v>
      </c>
    </row>
    <row r="191" spans="1:19" s="137" customFormat="1" ht="22.5" customHeight="1">
      <c r="A191" s="204"/>
      <c r="B191" s="307" t="s">
        <v>114</v>
      </c>
      <c r="C191" s="168"/>
      <c r="D191" s="253"/>
      <c r="E191" s="125"/>
      <c r="F191" s="126"/>
      <c r="G191" s="125"/>
      <c r="H191" s="127"/>
      <c r="I191" s="128"/>
      <c r="J191" s="129"/>
      <c r="K191" s="130"/>
      <c r="L191" s="131"/>
      <c r="M191" s="132"/>
      <c r="N191" s="133"/>
      <c r="O191" s="134"/>
      <c r="P191" s="135"/>
      <c r="Q191" s="131"/>
      <c r="R191" s="136"/>
      <c r="S191" s="70"/>
    </row>
    <row r="192" spans="1:19" s="137" customFormat="1" ht="31.5" customHeight="1">
      <c r="A192" s="204"/>
      <c r="B192" s="167" t="s">
        <v>111</v>
      </c>
      <c r="C192" s="168"/>
      <c r="D192" s="253"/>
      <c r="E192" s="125"/>
      <c r="F192" s="126"/>
      <c r="G192" s="125"/>
      <c r="H192" s="127"/>
      <c r="I192" s="128"/>
      <c r="J192" s="129"/>
      <c r="K192" s="130"/>
      <c r="L192" s="131"/>
      <c r="M192" s="132"/>
      <c r="N192" s="133"/>
      <c r="O192" s="134"/>
      <c r="P192" s="135"/>
      <c r="Q192" s="131"/>
      <c r="R192" s="136"/>
      <c r="S192" s="70"/>
    </row>
    <row r="193" spans="1:19" s="137" customFormat="1" ht="108" customHeight="1">
      <c r="A193" s="204">
        <v>620</v>
      </c>
      <c r="B193" s="166" t="s">
        <v>138</v>
      </c>
      <c r="C193" s="63" t="s">
        <v>31</v>
      </c>
      <c r="D193" s="247" t="s">
        <v>134</v>
      </c>
      <c r="E193" s="145">
        <v>0</v>
      </c>
      <c r="F193" s="126" t="s">
        <v>1</v>
      </c>
      <c r="G193" s="145">
        <v>0</v>
      </c>
      <c r="H193" s="127">
        <v>0</v>
      </c>
      <c r="I193" s="185">
        <v>4</v>
      </c>
      <c r="J193" s="129">
        <v>2</v>
      </c>
      <c r="K193" s="130">
        <v>10000</v>
      </c>
      <c r="L193" s="131"/>
      <c r="M193" s="132">
        <f>MAX(0,K193*(1-E193/100)-S193)</f>
        <v>10000</v>
      </c>
      <c r="N193" s="133">
        <f>(1-H193/100)*M193*G193/100</f>
        <v>0</v>
      </c>
      <c r="O193" s="134">
        <f>S5</f>
        <v>20090</v>
      </c>
      <c r="P193" s="135">
        <f>O193*I193/100</f>
        <v>803.6</v>
      </c>
      <c r="Q193" s="131">
        <f>O193*J193/100</f>
        <v>401.8</v>
      </c>
      <c r="R193" s="177"/>
      <c r="S193" s="70">
        <f>IF(F193=L1,0,L193)</f>
        <v>0</v>
      </c>
    </row>
    <row r="194" spans="1:19" s="137" customFormat="1" ht="17.25" customHeight="1">
      <c r="A194" s="206"/>
      <c r="B194" s="186" t="s">
        <v>139</v>
      </c>
      <c r="C194" s="187"/>
      <c r="D194" s="253"/>
      <c r="E194" s="145"/>
      <c r="F194" s="126"/>
      <c r="G194" s="145"/>
      <c r="H194" s="127"/>
      <c r="I194" s="147"/>
      <c r="J194" s="129"/>
      <c r="K194" s="130"/>
      <c r="L194" s="131"/>
      <c r="M194" s="132"/>
      <c r="N194" s="133"/>
      <c r="O194" s="134"/>
      <c r="P194" s="135"/>
      <c r="Q194" s="131"/>
      <c r="R194" s="136"/>
      <c r="S194" s="70"/>
    </row>
    <row r="195" spans="1:19" s="137" customFormat="1" ht="34.5" customHeight="1">
      <c r="A195" s="204"/>
      <c r="B195" s="188" t="s">
        <v>166</v>
      </c>
      <c r="C195" s="182"/>
      <c r="D195" s="253"/>
      <c r="E195" s="145"/>
      <c r="F195" s="126"/>
      <c r="G195" s="145"/>
      <c r="H195" s="127"/>
      <c r="I195" s="147"/>
      <c r="J195" s="129"/>
      <c r="K195" s="130"/>
      <c r="L195" s="131"/>
      <c r="M195" s="132"/>
      <c r="N195" s="133"/>
      <c r="O195" s="134"/>
      <c r="P195" s="135"/>
      <c r="Q195" s="131"/>
      <c r="R195" s="136"/>
      <c r="S195" s="70"/>
    </row>
    <row r="196" spans="1:19" s="137" customFormat="1" ht="22.5" customHeight="1">
      <c r="A196" s="204">
        <v>621</v>
      </c>
      <c r="B196" s="166" t="s">
        <v>145</v>
      </c>
      <c r="C196" s="63" t="s">
        <v>31</v>
      </c>
      <c r="D196" s="253" t="s">
        <v>30</v>
      </c>
      <c r="E196" s="145">
        <v>20</v>
      </c>
      <c r="F196" s="144" t="s">
        <v>1</v>
      </c>
      <c r="G196" s="145">
        <v>20</v>
      </c>
      <c r="H196" s="127">
        <v>0</v>
      </c>
      <c r="I196" s="185">
        <v>4</v>
      </c>
      <c r="J196" s="148">
        <v>2</v>
      </c>
      <c r="K196" s="130">
        <v>10000</v>
      </c>
      <c r="L196" s="131"/>
      <c r="M196" s="132">
        <f>MAX(0,K196*(1-E196/100)-S196)</f>
        <v>8000</v>
      </c>
      <c r="N196" s="133">
        <f>(1-H196/100)*M196*G196/100</f>
        <v>1600</v>
      </c>
      <c r="O196" s="134">
        <f>MAX(K196&gt;0,S5)</f>
        <v>20090</v>
      </c>
      <c r="P196" s="135">
        <f>O196*I196/100</f>
        <v>803.6</v>
      </c>
      <c r="Q196" s="131">
        <f>O196*J196/100</f>
        <v>401.8</v>
      </c>
      <c r="R196" s="177"/>
      <c r="S196" s="70">
        <f>IF(F196=L1,0,L196)</f>
        <v>0</v>
      </c>
    </row>
    <row r="197" spans="1:19" s="137" customFormat="1" ht="18.75" customHeight="1">
      <c r="A197" s="206"/>
      <c r="B197" s="186" t="s">
        <v>140</v>
      </c>
      <c r="C197" s="187"/>
      <c r="D197" s="253"/>
      <c r="E197" s="145"/>
      <c r="F197" s="144"/>
      <c r="G197" s="145"/>
      <c r="H197" s="127"/>
      <c r="I197" s="147"/>
      <c r="J197" s="148"/>
      <c r="K197" s="189"/>
      <c r="L197" s="190"/>
      <c r="M197" s="132"/>
      <c r="N197" s="131"/>
      <c r="O197" s="134"/>
      <c r="P197" s="191"/>
      <c r="Q197" s="190"/>
      <c r="R197" s="136"/>
      <c r="S197" s="70"/>
    </row>
    <row r="198" spans="1:19" s="137" customFormat="1" ht="32.25" customHeight="1">
      <c r="A198" s="204"/>
      <c r="B198" s="188" t="s">
        <v>167</v>
      </c>
      <c r="C198" s="182"/>
      <c r="D198" s="253"/>
      <c r="E198" s="145"/>
      <c r="F198" s="144"/>
      <c r="G198" s="145"/>
      <c r="H198" s="127"/>
      <c r="I198" s="147"/>
      <c r="J198" s="148"/>
      <c r="K198" s="192"/>
      <c r="L198" s="190"/>
      <c r="M198" s="132"/>
      <c r="N198" s="193"/>
      <c r="O198" s="134"/>
      <c r="P198" s="194"/>
      <c r="Q198" s="195"/>
      <c r="R198" s="136"/>
      <c r="S198" s="70"/>
    </row>
    <row r="199" spans="1:19" s="137" customFormat="1" ht="18.75" customHeight="1">
      <c r="A199" s="203">
        <v>622</v>
      </c>
      <c r="B199" s="196" t="s">
        <v>141</v>
      </c>
      <c r="C199" s="183" t="s">
        <v>31</v>
      </c>
      <c r="D199" s="255" t="s">
        <v>30</v>
      </c>
      <c r="E199" s="198">
        <v>20</v>
      </c>
      <c r="F199" s="197" t="s">
        <v>1</v>
      </c>
      <c r="G199" s="198">
        <v>20</v>
      </c>
      <c r="H199" s="127">
        <v>0</v>
      </c>
      <c r="I199" s="199">
        <v>4</v>
      </c>
      <c r="J199" s="283">
        <v>12.3</v>
      </c>
      <c r="K199" s="130">
        <v>15000</v>
      </c>
      <c r="L199" s="131"/>
      <c r="M199" s="132">
        <f>MAX(0,K199*(1-E199/100)-S199)</f>
        <v>12000</v>
      </c>
      <c r="N199" s="193">
        <f>(1-H199/100)*M199*G199/100</f>
        <v>2400</v>
      </c>
      <c r="O199" s="134">
        <f>MAX(K199&gt;0,S5)</f>
        <v>20090</v>
      </c>
      <c r="P199" s="135">
        <f>O199*I199/100</f>
        <v>803.6</v>
      </c>
      <c r="Q199" s="200">
        <f>O199*J199/100</f>
        <v>2471.07</v>
      </c>
      <c r="R199" s="76"/>
      <c r="S199" s="70">
        <f>IF(F199=L1,0,L199)</f>
        <v>0</v>
      </c>
    </row>
    <row r="200" spans="1:19" s="137" customFormat="1" ht="21.75" customHeight="1">
      <c r="A200" s="203"/>
      <c r="B200" s="181" t="s">
        <v>142</v>
      </c>
      <c r="C200" s="64"/>
      <c r="D200" s="253"/>
      <c r="E200" s="125"/>
      <c r="F200" s="126"/>
      <c r="G200" s="125"/>
      <c r="H200" s="127"/>
      <c r="I200" s="128"/>
      <c r="J200" s="129"/>
      <c r="K200" s="189"/>
      <c r="L200" s="190"/>
      <c r="M200" s="132"/>
      <c r="N200" s="193"/>
      <c r="O200" s="134"/>
      <c r="P200" s="191"/>
      <c r="Q200" s="201"/>
      <c r="R200" s="202"/>
      <c r="S200" s="70"/>
    </row>
    <row r="201" spans="1:19" s="137" customFormat="1" ht="62.25" customHeight="1">
      <c r="A201" s="203"/>
      <c r="B201" s="285" t="s">
        <v>193</v>
      </c>
      <c r="C201" s="64"/>
      <c r="D201" s="253"/>
      <c r="E201" s="125"/>
      <c r="F201" s="126"/>
      <c r="G201" s="125"/>
      <c r="H201" s="127"/>
      <c r="I201" s="128"/>
      <c r="J201" s="129"/>
      <c r="K201" s="189"/>
      <c r="L201" s="190"/>
      <c r="M201" s="132"/>
      <c r="N201" s="193"/>
      <c r="O201" s="134"/>
      <c r="P201" s="191"/>
      <c r="Q201" s="201"/>
      <c r="R201" s="202"/>
      <c r="S201" s="70"/>
    </row>
    <row r="202" spans="1:19" s="137" customFormat="1" ht="18.75" customHeight="1">
      <c r="A202" s="258">
        <v>623</v>
      </c>
      <c r="B202" s="286" t="s">
        <v>178</v>
      </c>
      <c r="C202" s="259" t="s">
        <v>200</v>
      </c>
      <c r="D202" s="287" t="s">
        <v>179</v>
      </c>
      <c r="E202" s="288">
        <v>0</v>
      </c>
      <c r="F202" s="287" t="s">
        <v>1</v>
      </c>
      <c r="G202" s="288">
        <v>0</v>
      </c>
      <c r="H202" s="263">
        <v>0</v>
      </c>
      <c r="I202" s="289">
        <v>24</v>
      </c>
      <c r="J202" s="265">
        <v>0</v>
      </c>
      <c r="K202" s="130">
        <v>15000</v>
      </c>
      <c r="L202" s="131"/>
      <c r="M202" s="132">
        <f>MAX(0,K202*(1-E202/100)-S202)</f>
        <v>15000</v>
      </c>
      <c r="N202" s="193">
        <f>(1-H202/100)*M202*G202/100</f>
        <v>0</v>
      </c>
      <c r="O202" s="134">
        <f>MAX(K202&gt;0,S8)</f>
        <v>1</v>
      </c>
      <c r="P202" s="135">
        <f>O202*I202/100</f>
        <v>0.24</v>
      </c>
      <c r="Q202" s="200">
        <f>O202*J202/100</f>
        <v>0</v>
      </c>
      <c r="R202" s="76"/>
      <c r="S202" s="70">
        <f>IF(F202=L4,0,L202)</f>
        <v>0</v>
      </c>
    </row>
    <row r="203" spans="1:19" s="137" customFormat="1" ht="17.25" customHeight="1">
      <c r="A203" s="258"/>
      <c r="B203" s="290" t="s">
        <v>139</v>
      </c>
      <c r="C203" s="291"/>
      <c r="D203" s="262"/>
      <c r="E203" s="261"/>
      <c r="F203" s="262"/>
      <c r="G203" s="261"/>
      <c r="H203" s="263"/>
      <c r="I203" s="264"/>
      <c r="J203" s="265"/>
      <c r="K203" s="189"/>
      <c r="L203" s="190"/>
      <c r="M203" s="132"/>
      <c r="N203" s="193"/>
      <c r="O203" s="134"/>
      <c r="P203" s="191"/>
      <c r="Q203" s="201"/>
      <c r="R203" s="202"/>
      <c r="S203" s="70"/>
    </row>
    <row r="204" spans="1:19" s="137" customFormat="1" ht="17.25" customHeight="1">
      <c r="A204" s="258"/>
      <c r="B204" s="292" t="s">
        <v>180</v>
      </c>
      <c r="C204" s="291"/>
      <c r="D204" s="262"/>
      <c r="E204" s="261"/>
      <c r="F204" s="262"/>
      <c r="G204" s="261"/>
      <c r="H204" s="263"/>
      <c r="I204" s="264"/>
      <c r="J204" s="265"/>
      <c r="K204" s="189"/>
      <c r="L204" s="190"/>
      <c r="M204" s="132"/>
      <c r="N204" s="193"/>
      <c r="O204" s="134"/>
      <c r="P204" s="191"/>
      <c r="Q204" s="201"/>
      <c r="R204" s="202"/>
      <c r="S204" s="70"/>
    </row>
    <row r="205" spans="1:19" s="137" customFormat="1" ht="30" customHeight="1">
      <c r="A205" s="258">
        <v>624</v>
      </c>
      <c r="B205" s="293" t="s">
        <v>202</v>
      </c>
      <c r="C205" s="259" t="s">
        <v>200</v>
      </c>
      <c r="D205" s="287" t="s">
        <v>30</v>
      </c>
      <c r="E205" s="288">
        <v>0</v>
      </c>
      <c r="F205" s="287" t="s">
        <v>1</v>
      </c>
      <c r="G205" s="288">
        <v>0</v>
      </c>
      <c r="H205" s="263">
        <v>0</v>
      </c>
      <c r="I205" s="289">
        <v>24</v>
      </c>
      <c r="J205" s="265">
        <v>12.3</v>
      </c>
      <c r="K205" s="130">
        <v>15000</v>
      </c>
      <c r="L205" s="131"/>
      <c r="M205" s="132">
        <f>MAX(0,K205*(1-E205/100)-S205)</f>
        <v>15000</v>
      </c>
      <c r="N205" s="193">
        <f>(1-H205/100)*M205*G205/100</f>
        <v>0</v>
      </c>
      <c r="O205" s="134">
        <f>MAX(K205&gt;0,S11)</f>
        <v>1</v>
      </c>
      <c r="P205" s="135">
        <f>O205*I205/100</f>
        <v>0.24</v>
      </c>
      <c r="Q205" s="200">
        <f>O205*J205/100</f>
        <v>0.12300000000000001</v>
      </c>
      <c r="R205" s="76"/>
      <c r="S205" s="70">
        <f>IF(F205=L7,0,L205)</f>
        <v>0</v>
      </c>
    </row>
    <row r="206" spans="1:19" s="137" customFormat="1" ht="17.25" customHeight="1">
      <c r="A206" s="258"/>
      <c r="B206" s="290" t="s">
        <v>139</v>
      </c>
      <c r="C206" s="291"/>
      <c r="D206" s="262"/>
      <c r="E206" s="261"/>
      <c r="F206" s="262"/>
      <c r="G206" s="261"/>
      <c r="H206" s="263"/>
      <c r="I206" s="264"/>
      <c r="J206" s="265"/>
      <c r="K206" s="189"/>
      <c r="L206" s="190"/>
      <c r="M206" s="132"/>
      <c r="N206" s="193"/>
      <c r="O206" s="134"/>
      <c r="P206" s="191"/>
      <c r="Q206" s="201"/>
      <c r="R206" s="202"/>
      <c r="S206" s="70"/>
    </row>
    <row r="207" spans="1:19" s="137" customFormat="1" ht="33" customHeight="1">
      <c r="A207" s="258"/>
      <c r="B207" s="292" t="s">
        <v>181</v>
      </c>
      <c r="C207" s="291"/>
      <c r="D207" s="262"/>
      <c r="E207" s="261"/>
      <c r="F207" s="262"/>
      <c r="G207" s="261"/>
      <c r="H207" s="263"/>
      <c r="I207" s="264"/>
      <c r="J207" s="265"/>
      <c r="K207" s="189"/>
      <c r="L207" s="190"/>
      <c r="M207" s="132"/>
      <c r="N207" s="193"/>
      <c r="O207" s="134"/>
      <c r="P207" s="191"/>
      <c r="Q207" s="201"/>
      <c r="R207" s="202"/>
      <c r="S207" s="70"/>
    </row>
    <row r="208" spans="1:19" s="238" customFormat="1" ht="93.75" customHeight="1">
      <c r="A208" s="258">
        <v>625</v>
      </c>
      <c r="B208" s="294" t="s">
        <v>182</v>
      </c>
      <c r="C208" s="204" t="s">
        <v>31</v>
      </c>
      <c r="D208" s="322" t="s">
        <v>197</v>
      </c>
      <c r="E208" s="228">
        <v>90</v>
      </c>
      <c r="F208" s="229" t="s">
        <v>1</v>
      </c>
      <c r="G208" s="228">
        <v>20</v>
      </c>
      <c r="H208" s="215"/>
      <c r="I208" s="216">
        <v>24</v>
      </c>
      <c r="J208" s="230">
        <v>0</v>
      </c>
      <c r="K208" s="231">
        <v>15000</v>
      </c>
      <c r="L208" s="232"/>
      <c r="M208" s="233">
        <f>MAX(0,K208*(1-E208/100)-S208)</f>
        <v>1499.9999999999998</v>
      </c>
      <c r="N208" s="234">
        <f>(1-H208/100)*M208*G208/100</f>
        <v>299.99999999999994</v>
      </c>
      <c r="O208" s="235">
        <f>IF(I208&gt;0,M208,0)</f>
        <v>1499.9999999999998</v>
      </c>
      <c r="P208" s="236">
        <f>O208*I208/100</f>
        <v>359.99999999999994</v>
      </c>
      <c r="Q208" s="237">
        <f>O208*J208/100</f>
        <v>0</v>
      </c>
      <c r="R208" s="76"/>
      <c r="S208" s="87">
        <f>IF(F208=L1,0,L208)</f>
        <v>0</v>
      </c>
    </row>
    <row r="209" spans="1:19" s="238" customFormat="1" ht="35.25" customHeight="1">
      <c r="A209" s="203"/>
      <c r="B209" s="239" t="s">
        <v>183</v>
      </c>
      <c r="C209" s="212"/>
      <c r="D209" s="256"/>
      <c r="E209" s="214"/>
      <c r="F209" s="213"/>
      <c r="G209" s="214"/>
      <c r="H209" s="215"/>
      <c r="I209" s="216"/>
      <c r="J209" s="214"/>
      <c r="K209" s="240"/>
      <c r="L209" s="241"/>
      <c r="M209" s="240"/>
      <c r="N209" s="241"/>
      <c r="O209" s="242"/>
      <c r="P209" s="243"/>
      <c r="Q209" s="244"/>
      <c r="R209" s="245"/>
      <c r="S209" s="87"/>
    </row>
    <row r="210" spans="1:19" s="238" customFormat="1" ht="19.5" customHeight="1">
      <c r="A210" s="203"/>
      <c r="B210" s="246" t="s">
        <v>40</v>
      </c>
      <c r="C210" s="212"/>
      <c r="D210" s="256"/>
      <c r="E210" s="214"/>
      <c r="F210" s="213"/>
      <c r="G210" s="214"/>
      <c r="H210" s="215"/>
      <c r="I210" s="216"/>
      <c r="J210" s="214"/>
      <c r="K210" s="240"/>
      <c r="L210" s="241"/>
      <c r="M210" s="240"/>
      <c r="N210" s="241"/>
      <c r="O210" s="242"/>
      <c r="P210" s="243"/>
      <c r="Q210" s="244"/>
      <c r="R210" s="245"/>
      <c r="S210" s="87"/>
    </row>
    <row r="211" spans="1:19" s="238" customFormat="1" ht="91.5" customHeight="1">
      <c r="A211" s="258">
        <v>626</v>
      </c>
      <c r="B211" s="294" t="s">
        <v>201</v>
      </c>
      <c r="C211" s="204" t="s">
        <v>31</v>
      </c>
      <c r="D211" s="256" t="s">
        <v>30</v>
      </c>
      <c r="E211" s="228">
        <v>90</v>
      </c>
      <c r="F211" s="229" t="s">
        <v>1</v>
      </c>
      <c r="G211" s="228">
        <v>20</v>
      </c>
      <c r="H211" s="215"/>
      <c r="I211" s="216">
        <v>24</v>
      </c>
      <c r="J211" s="230">
        <v>12.3</v>
      </c>
      <c r="K211" s="231">
        <v>15000</v>
      </c>
      <c r="L211" s="232"/>
      <c r="M211" s="233">
        <f>MAX(0,K211*(1-E211/100)-S211)</f>
        <v>1499.9999999999998</v>
      </c>
      <c r="N211" s="234">
        <f>(1-H211/100)*M211*G211/100</f>
        <v>299.99999999999994</v>
      </c>
      <c r="O211" s="235">
        <f>IF(I211&gt;0,M211,0)</f>
        <v>1499.9999999999998</v>
      </c>
      <c r="P211" s="236">
        <f>O211*I211/100</f>
        <v>359.99999999999994</v>
      </c>
      <c r="Q211" s="237">
        <f>O211*J211/100</f>
        <v>184.5</v>
      </c>
      <c r="R211" s="76"/>
      <c r="S211" s="87">
        <f>IF(F211=L4,0,L211)</f>
        <v>0</v>
      </c>
    </row>
    <row r="212" spans="1:19" s="238" customFormat="1" ht="34.5" customHeight="1">
      <c r="A212" s="203"/>
      <c r="B212" s="239" t="s">
        <v>184</v>
      </c>
      <c r="C212" s="212"/>
      <c r="D212" s="256"/>
      <c r="E212" s="214"/>
      <c r="F212" s="213"/>
      <c r="G212" s="214"/>
      <c r="H212" s="215"/>
      <c r="I212" s="216"/>
      <c r="J212" s="217"/>
      <c r="K212" s="240"/>
      <c r="L212" s="241"/>
      <c r="M212" s="240"/>
      <c r="N212" s="241"/>
      <c r="O212" s="242"/>
      <c r="P212" s="243"/>
      <c r="Q212" s="244"/>
      <c r="R212" s="245"/>
      <c r="S212" s="87"/>
    </row>
    <row r="213" spans="1:19" s="238" customFormat="1" ht="35.25" customHeight="1">
      <c r="A213" s="203"/>
      <c r="B213" s="308" t="s">
        <v>194</v>
      </c>
      <c r="C213" s="212"/>
      <c r="D213" s="256"/>
      <c r="E213" s="214"/>
      <c r="F213" s="213"/>
      <c r="G213" s="214"/>
      <c r="H213" s="215"/>
      <c r="I213" s="216"/>
      <c r="J213" s="217"/>
      <c r="K213" s="240"/>
      <c r="L213" s="241"/>
      <c r="M213" s="240"/>
      <c r="N213" s="241"/>
      <c r="O213" s="242"/>
      <c r="P213" s="243"/>
      <c r="Q213" s="244"/>
      <c r="R213" s="245"/>
      <c r="S213" s="87"/>
    </row>
    <row r="214" spans="1:19" s="238" customFormat="1" ht="20.25" customHeight="1">
      <c r="A214" s="211"/>
      <c r="B214" s="311"/>
      <c r="C214" s="312"/>
      <c r="D214" s="254"/>
      <c r="E214" s="313"/>
      <c r="F214" s="314"/>
      <c r="G214" s="313"/>
      <c r="H214" s="315"/>
      <c r="I214" s="316"/>
      <c r="J214" s="317"/>
      <c r="K214" s="240"/>
      <c r="L214" s="241"/>
      <c r="M214" s="309"/>
      <c r="N214" s="310"/>
      <c r="O214" s="309"/>
      <c r="P214" s="243"/>
      <c r="Q214" s="244"/>
      <c r="R214" s="245"/>
      <c r="S214" s="87"/>
    </row>
    <row r="215" spans="1:19" s="238" customFormat="1" ht="27" customHeight="1">
      <c r="A215" s="258">
        <v>999</v>
      </c>
      <c r="B215" s="306" t="s">
        <v>187</v>
      </c>
      <c r="C215" s="276" t="s">
        <v>195</v>
      </c>
      <c r="D215" s="297" t="s">
        <v>1</v>
      </c>
      <c r="E215" s="298">
        <v>0</v>
      </c>
      <c r="F215" s="299" t="s">
        <v>0</v>
      </c>
      <c r="G215" s="318">
        <v>0</v>
      </c>
      <c r="H215" s="319">
        <v>0</v>
      </c>
      <c r="I215" s="320">
        <v>0</v>
      </c>
      <c r="J215" s="321">
        <v>0</v>
      </c>
      <c r="K215" s="231">
        <v>15000</v>
      </c>
      <c r="L215" s="232"/>
      <c r="M215" s="233">
        <f>MAX(0,K215*(1-E215/100)-S215)</f>
        <v>15000</v>
      </c>
      <c r="N215" s="234">
        <f>(1-H215/100)*M215*G215/100</f>
        <v>0</v>
      </c>
      <c r="O215" s="235">
        <f>IF(I215&gt;0,M215,0)</f>
        <v>0</v>
      </c>
      <c r="P215" s="236">
        <f>O215*I215/100</f>
        <v>0</v>
      </c>
      <c r="Q215" s="237">
        <f>O215*J215/100</f>
        <v>0</v>
      </c>
      <c r="R215" s="76"/>
      <c r="S215" s="87">
        <f>IF(F215=L7,0,L215)</f>
        <v>0</v>
      </c>
    </row>
    <row r="216" spans="1:19" s="238" customFormat="1" ht="17.25" customHeight="1">
      <c r="A216" s="203"/>
      <c r="B216" s="302" t="s">
        <v>188</v>
      </c>
      <c r="C216" s="303"/>
      <c r="D216" s="297"/>
      <c r="E216" s="304"/>
      <c r="F216" s="297"/>
      <c r="G216" s="304"/>
      <c r="H216" s="300"/>
      <c r="I216" s="301"/>
      <c r="J216" s="305"/>
      <c r="K216" s="240"/>
      <c r="L216" s="241"/>
      <c r="M216" s="240"/>
      <c r="N216" s="241"/>
      <c r="O216" s="242"/>
      <c r="P216" s="243"/>
      <c r="Q216" s="244"/>
      <c r="R216" s="245"/>
      <c r="S216" s="87"/>
    </row>
    <row r="217" spans="1:19" s="238" customFormat="1" ht="35.25" customHeight="1">
      <c r="A217" s="203"/>
      <c r="B217" s="323" t="s">
        <v>198</v>
      </c>
      <c r="C217" s="303"/>
      <c r="D217" s="297"/>
      <c r="E217" s="304"/>
      <c r="F217" s="297"/>
      <c r="G217" s="304"/>
      <c r="H217" s="300"/>
      <c r="I217" s="301"/>
      <c r="J217" s="305"/>
      <c r="K217" s="240"/>
      <c r="L217" s="241"/>
      <c r="M217" s="240"/>
      <c r="N217" s="241"/>
      <c r="O217" s="242"/>
      <c r="P217" s="243"/>
      <c r="Q217" s="244"/>
      <c r="R217" s="245"/>
      <c r="S217" s="87"/>
    </row>
  </sheetData>
  <sheetProtection/>
  <mergeCells count="3">
    <mergeCell ref="R1:R4"/>
    <mergeCell ref="S1:S4"/>
    <mergeCell ref="B2:B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C3:C19"/>
  <sheetViews>
    <sheetView zoomScalePageLayoutView="0" workbookViewId="0" topLeftCell="A1">
      <selection activeCell="C3" sqref="C3"/>
    </sheetView>
  </sheetViews>
  <sheetFormatPr defaultColWidth="9.140625" defaultRowHeight="15"/>
  <cols>
    <col min="3" max="3" width="113.140625" style="0" customWidth="1"/>
  </cols>
  <sheetData>
    <row r="3" ht="15">
      <c r="C3" s="111" t="s">
        <v>158</v>
      </c>
    </row>
    <row r="4" ht="15">
      <c r="C4" s="3"/>
    </row>
    <row r="5" ht="15">
      <c r="C5" s="3" t="s">
        <v>147</v>
      </c>
    </row>
    <row r="6" ht="15">
      <c r="C6" s="3"/>
    </row>
    <row r="7" ht="15">
      <c r="C7" s="3" t="s">
        <v>155</v>
      </c>
    </row>
    <row r="8" ht="15">
      <c r="C8" s="3"/>
    </row>
    <row r="9" ht="15">
      <c r="C9" s="3"/>
    </row>
    <row r="10" ht="15">
      <c r="C10" s="3" t="s">
        <v>11</v>
      </c>
    </row>
    <row r="11" ht="15">
      <c r="C11" s="3"/>
    </row>
    <row r="12" ht="15">
      <c r="C12" s="3" t="s">
        <v>156</v>
      </c>
    </row>
    <row r="13" ht="15">
      <c r="C13" s="3" t="s">
        <v>159</v>
      </c>
    </row>
    <row r="14" ht="15">
      <c r="C14" s="3" t="s">
        <v>157</v>
      </c>
    </row>
    <row r="15" ht="15">
      <c r="C15" s="3"/>
    </row>
    <row r="16" ht="15">
      <c r="C16" s="3" t="s">
        <v>8</v>
      </c>
    </row>
    <row r="17" ht="15">
      <c r="C17" s="3"/>
    </row>
    <row r="18" ht="15">
      <c r="C18" s="3" t="s">
        <v>12</v>
      </c>
    </row>
    <row r="19" ht="15">
      <c r="C19" s="3" t="s">
        <v>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2013-12-27T13:18:31Z</dcterms:modified>
  <cp:category/>
  <cp:version/>
  <cp:contentType/>
  <cp:contentStatus/>
</cp:coreProperties>
</file>